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M:\01 Präsidiales\Dienstleistungszentrum\Internet\Soziales und Gesundheit\Formular\"/>
    </mc:Choice>
  </mc:AlternateContent>
  <bookViews>
    <workbookView xWindow="-37332" yWindow="672" windowWidth="35340" windowHeight="17376" tabRatio="522" firstSheet="2" activeTab="2"/>
  </bookViews>
  <sheets>
    <sheet name="Auswahlfelder" sheetId="9" state="hidden" r:id="rId1"/>
    <sheet name="Tabelle_Beiträge_Gutscheine" sheetId="10" state="hidden" r:id="rId2"/>
    <sheet name="Selbstdeklaration" sheetId="8" r:id="rId3"/>
    <sheet name="Übersicht_Gutscheine" sheetId="11" r:id="rId4"/>
  </sheets>
  <definedNames>
    <definedName name="_xlnm.Print_Area" localSheetId="2">Selbstdeklaration!$A:$H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8" l="1"/>
  <c r="D7" i="11" l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8" i="10" l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C57" i="10" l="1"/>
  <c r="P7" i="10"/>
  <c r="O7" i="10"/>
  <c r="N7" i="10"/>
  <c r="M7" i="10"/>
  <c r="L7" i="10"/>
  <c r="K7" i="10"/>
  <c r="J7" i="10"/>
  <c r="I7" i="10"/>
  <c r="H7" i="10"/>
  <c r="O177" i="11"/>
  <c r="P177" i="11"/>
  <c r="O179" i="11"/>
  <c r="P7" i="11"/>
  <c r="O7" i="11"/>
  <c r="N7" i="11"/>
  <c r="M7" i="11"/>
  <c r="L7" i="11"/>
  <c r="K7" i="11"/>
  <c r="J7" i="11"/>
  <c r="I179" i="11"/>
  <c r="I7" i="11"/>
  <c r="H7" i="11"/>
  <c r="C187" i="11"/>
  <c r="C186" i="11"/>
  <c r="O186" i="11" s="1"/>
  <c r="C185" i="11"/>
  <c r="L185" i="11" s="1"/>
  <c r="C184" i="11"/>
  <c r="M184" i="11" s="1"/>
  <c r="C183" i="11"/>
  <c r="N183" i="11" s="1"/>
  <c r="C182" i="11"/>
  <c r="O182" i="11" s="1"/>
  <c r="C181" i="11"/>
  <c r="L181" i="11" s="1"/>
  <c r="C180" i="11"/>
  <c r="F180" i="11" s="1"/>
  <c r="C179" i="11"/>
  <c r="L179" i="11" s="1"/>
  <c r="C178" i="11"/>
  <c r="O178" i="11" s="1"/>
  <c r="C177" i="11"/>
  <c r="N177" i="11" s="1"/>
  <c r="C9" i="11"/>
  <c r="C8" i="11"/>
  <c r="F8" i="11" s="1"/>
  <c r="F7" i="11"/>
  <c r="F178" i="11" l="1"/>
  <c r="H8" i="11"/>
  <c r="H179" i="11"/>
  <c r="J8" i="11"/>
  <c r="N179" i="11"/>
  <c r="F179" i="11"/>
  <c r="M179" i="11"/>
  <c r="I183" i="11"/>
  <c r="J184" i="11"/>
  <c r="J180" i="11"/>
  <c r="K184" i="11"/>
  <c r="K180" i="11"/>
  <c r="N186" i="11"/>
  <c r="O185" i="11"/>
  <c r="P184" i="11"/>
  <c r="L184" i="11"/>
  <c r="M183" i="11"/>
  <c r="N182" i="11"/>
  <c r="O181" i="11"/>
  <c r="P180" i="11"/>
  <c r="L180" i="11"/>
  <c r="N178" i="11"/>
  <c r="F181" i="11"/>
  <c r="F183" i="11"/>
  <c r="H186" i="11"/>
  <c r="H182" i="11"/>
  <c r="H178" i="11"/>
  <c r="I186" i="11"/>
  <c r="I182" i="11"/>
  <c r="I178" i="11"/>
  <c r="J183" i="11"/>
  <c r="J179" i="11"/>
  <c r="K183" i="11"/>
  <c r="K179" i="11"/>
  <c r="M186" i="11"/>
  <c r="N185" i="11"/>
  <c r="O184" i="11"/>
  <c r="P183" i="11"/>
  <c r="L183" i="11"/>
  <c r="M182" i="11"/>
  <c r="N181" i="11"/>
  <c r="O180" i="11"/>
  <c r="P179" i="11"/>
  <c r="M178" i="11"/>
  <c r="H183" i="11"/>
  <c r="H185" i="11"/>
  <c r="H181" i="11"/>
  <c r="I185" i="11"/>
  <c r="I181" i="11"/>
  <c r="J186" i="11"/>
  <c r="J182" i="11"/>
  <c r="J178" i="11"/>
  <c r="K186" i="11"/>
  <c r="K182" i="11"/>
  <c r="K178" i="11"/>
  <c r="P186" i="11"/>
  <c r="L186" i="11"/>
  <c r="M185" i="11"/>
  <c r="N184" i="11"/>
  <c r="O183" i="11"/>
  <c r="P182" i="11"/>
  <c r="L182" i="11"/>
  <c r="M181" i="11"/>
  <c r="N180" i="11"/>
  <c r="P178" i="11"/>
  <c r="L178" i="11"/>
  <c r="F182" i="11"/>
  <c r="H184" i="11"/>
  <c r="H180" i="11"/>
  <c r="I184" i="11"/>
  <c r="I180" i="11"/>
  <c r="J185" i="11"/>
  <c r="J181" i="11"/>
  <c r="K185" i="11"/>
  <c r="K181" i="11"/>
  <c r="P185" i="11"/>
  <c r="P181" i="11"/>
  <c r="M180" i="11"/>
  <c r="N9" i="11"/>
  <c r="O9" i="11"/>
  <c r="L9" i="11"/>
  <c r="P9" i="11"/>
  <c r="M9" i="11"/>
  <c r="K9" i="11"/>
  <c r="H9" i="11"/>
  <c r="J9" i="11"/>
  <c r="I9" i="11"/>
  <c r="O8" i="11"/>
  <c r="L8" i="11"/>
  <c r="P8" i="11"/>
  <c r="M8" i="11"/>
  <c r="N8" i="11"/>
  <c r="K8" i="11"/>
  <c r="I8" i="11"/>
  <c r="C12" i="11"/>
  <c r="C11" i="11"/>
  <c r="F9" i="11"/>
  <c r="C10" i="11"/>
  <c r="F177" i="11"/>
  <c r="F7" i="10"/>
  <c r="G49" i="8"/>
  <c r="C187" i="10"/>
  <c r="C186" i="10"/>
  <c r="C185" i="10"/>
  <c r="C184" i="10"/>
  <c r="C183" i="10"/>
  <c r="C182" i="10"/>
  <c r="C181" i="10"/>
  <c r="C180" i="10"/>
  <c r="F180" i="10" s="1"/>
  <c r="C179" i="10"/>
  <c r="C178" i="10"/>
  <c r="C177" i="10"/>
  <c r="D7" i="10"/>
  <c r="N187" i="10" l="1"/>
  <c r="J187" i="10"/>
  <c r="M187" i="10"/>
  <c r="I187" i="10"/>
  <c r="P187" i="10"/>
  <c r="L187" i="10"/>
  <c r="H187" i="10"/>
  <c r="O187" i="10"/>
  <c r="K187" i="10"/>
  <c r="P177" i="10"/>
  <c r="L177" i="10"/>
  <c r="H177" i="10"/>
  <c r="O177" i="10"/>
  <c r="K177" i="10"/>
  <c r="N177" i="10"/>
  <c r="J177" i="10"/>
  <c r="M177" i="10"/>
  <c r="I177" i="10"/>
  <c r="P181" i="10"/>
  <c r="L181" i="10"/>
  <c r="H181" i="10"/>
  <c r="O181" i="10"/>
  <c r="K181" i="10"/>
  <c r="N181" i="10"/>
  <c r="J181" i="10"/>
  <c r="M181" i="10"/>
  <c r="I181" i="10"/>
  <c r="P185" i="10"/>
  <c r="L185" i="10"/>
  <c r="H185" i="10"/>
  <c r="O185" i="10"/>
  <c r="K185" i="10"/>
  <c r="N185" i="10"/>
  <c r="J185" i="10"/>
  <c r="M185" i="10"/>
  <c r="I185" i="10"/>
  <c r="F181" i="10"/>
  <c r="F177" i="10"/>
  <c r="O178" i="10"/>
  <c r="K178" i="10"/>
  <c r="N178" i="10"/>
  <c r="J178" i="10"/>
  <c r="M178" i="10"/>
  <c r="I178" i="10"/>
  <c r="L178" i="10"/>
  <c r="H178" i="10"/>
  <c r="P178" i="10"/>
  <c r="O182" i="10"/>
  <c r="K182" i="10"/>
  <c r="N182" i="10"/>
  <c r="J182" i="10"/>
  <c r="M182" i="10"/>
  <c r="I182" i="10"/>
  <c r="P182" i="10"/>
  <c r="L182" i="10"/>
  <c r="H182" i="10"/>
  <c r="O186" i="10"/>
  <c r="K186" i="10"/>
  <c r="N186" i="10"/>
  <c r="J186" i="10"/>
  <c r="M186" i="10"/>
  <c r="I186" i="10"/>
  <c r="P186" i="10"/>
  <c r="L186" i="10"/>
  <c r="H186" i="10"/>
  <c r="N179" i="10"/>
  <c r="J179" i="10"/>
  <c r="M179" i="10"/>
  <c r="I179" i="10"/>
  <c r="P179" i="10"/>
  <c r="L179" i="10"/>
  <c r="H179" i="10"/>
  <c r="O179" i="10"/>
  <c r="K179" i="10"/>
  <c r="N183" i="10"/>
  <c r="J183" i="10"/>
  <c r="M183" i="10"/>
  <c r="I183" i="10"/>
  <c r="P183" i="10"/>
  <c r="L183" i="10"/>
  <c r="H183" i="10"/>
  <c r="O183" i="10"/>
  <c r="K183" i="10"/>
  <c r="F183" i="10"/>
  <c r="F179" i="10"/>
  <c r="M180" i="10"/>
  <c r="I180" i="10"/>
  <c r="P180" i="10"/>
  <c r="L180" i="10"/>
  <c r="H180" i="10"/>
  <c r="O180" i="10"/>
  <c r="K180" i="10"/>
  <c r="N180" i="10"/>
  <c r="J180" i="10"/>
  <c r="M184" i="10"/>
  <c r="I184" i="10"/>
  <c r="P184" i="10"/>
  <c r="L184" i="10"/>
  <c r="H184" i="10"/>
  <c r="O184" i="10"/>
  <c r="K184" i="10"/>
  <c r="N184" i="10"/>
  <c r="J184" i="10"/>
  <c r="F182" i="10"/>
  <c r="F178" i="10"/>
  <c r="M10" i="11"/>
  <c r="N10" i="11"/>
  <c r="O10" i="11"/>
  <c r="P10" i="11"/>
  <c r="L10" i="11"/>
  <c r="J10" i="11"/>
  <c r="I10" i="11"/>
  <c r="K10" i="11"/>
  <c r="H10" i="11"/>
  <c r="O12" i="11"/>
  <c r="L12" i="11"/>
  <c r="P12" i="11"/>
  <c r="M12" i="11"/>
  <c r="K12" i="11"/>
  <c r="I12" i="11"/>
  <c r="H12" i="11"/>
  <c r="N12" i="11"/>
  <c r="J12" i="11"/>
  <c r="L11" i="11"/>
  <c r="P11" i="11"/>
  <c r="M11" i="11"/>
  <c r="N11" i="11"/>
  <c r="O11" i="11"/>
  <c r="J11" i="11"/>
  <c r="I11" i="11"/>
  <c r="K11" i="11"/>
  <c r="H11" i="11"/>
  <c r="F10" i="11"/>
  <c r="C13" i="11"/>
  <c r="F11" i="11"/>
  <c r="F12" i="11"/>
  <c r="H40" i="8"/>
  <c r="N13" i="11" l="1"/>
  <c r="O13" i="11"/>
  <c r="L13" i="11"/>
  <c r="P13" i="11"/>
  <c r="H13" i="11"/>
  <c r="M13" i="11"/>
  <c r="J13" i="11"/>
  <c r="I13" i="11"/>
  <c r="K13" i="11"/>
  <c r="C14" i="11"/>
  <c r="F13" i="11"/>
  <c r="H23" i="8"/>
  <c r="H39" i="8"/>
  <c r="H36" i="8"/>
  <c r="H33" i="8"/>
  <c r="E23" i="8" l="1"/>
  <c r="F76" i="8" s="1"/>
  <c r="H42" i="8"/>
  <c r="F40" i="8" s="1"/>
  <c r="F75" i="8" s="1"/>
  <c r="M14" i="11"/>
  <c r="N14" i="11"/>
  <c r="O14" i="11"/>
  <c r="L14" i="11"/>
  <c r="P14" i="11"/>
  <c r="K14" i="11"/>
  <c r="H14" i="11"/>
  <c r="J14" i="11"/>
  <c r="I14" i="11"/>
  <c r="F14" i="11"/>
  <c r="C15" i="11"/>
  <c r="A8" i="10" l="1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7" i="10"/>
  <c r="A11" i="10"/>
  <c r="A23" i="10"/>
  <c r="A31" i="10"/>
  <c r="A39" i="10"/>
  <c r="A47" i="10"/>
  <c r="A55" i="10"/>
  <c r="A63" i="10"/>
  <c r="A71" i="10"/>
  <c r="A79" i="10"/>
  <c r="A87" i="10"/>
  <c r="A95" i="10"/>
  <c r="A103" i="10"/>
  <c r="A111" i="10"/>
  <c r="A115" i="10"/>
  <c r="A123" i="10"/>
  <c r="A131" i="10"/>
  <c r="A139" i="10"/>
  <c r="A147" i="10"/>
  <c r="A155" i="10"/>
  <c r="A163" i="10"/>
  <c r="A171" i="10"/>
  <c r="A179" i="10"/>
  <c r="A187" i="10"/>
  <c r="A9" i="10"/>
  <c r="A13" i="10"/>
  <c r="A17" i="10"/>
  <c r="A21" i="10"/>
  <c r="A25" i="10"/>
  <c r="A29" i="10"/>
  <c r="A33" i="10"/>
  <c r="A37" i="10"/>
  <c r="A41" i="10"/>
  <c r="A45" i="10"/>
  <c r="A49" i="10"/>
  <c r="A53" i="10"/>
  <c r="A57" i="10"/>
  <c r="A61" i="10"/>
  <c r="A65" i="10"/>
  <c r="A69" i="10"/>
  <c r="A73" i="10"/>
  <c r="A77" i="10"/>
  <c r="A81" i="10"/>
  <c r="A85" i="10"/>
  <c r="A89" i="10"/>
  <c r="A93" i="10"/>
  <c r="A97" i="10"/>
  <c r="A101" i="10"/>
  <c r="A105" i="10"/>
  <c r="A109" i="10"/>
  <c r="A113" i="10"/>
  <c r="A117" i="10"/>
  <c r="A121" i="10"/>
  <c r="A125" i="10"/>
  <c r="A129" i="10"/>
  <c r="A133" i="10"/>
  <c r="A137" i="10"/>
  <c r="A141" i="10"/>
  <c r="A145" i="10"/>
  <c r="A149" i="10"/>
  <c r="A153" i="10"/>
  <c r="A157" i="10"/>
  <c r="A161" i="10"/>
  <c r="A165" i="10"/>
  <c r="A169" i="10"/>
  <c r="A173" i="10"/>
  <c r="A177" i="10"/>
  <c r="A181" i="10"/>
  <c r="A185" i="10"/>
  <c r="A15" i="10"/>
  <c r="A19" i="10"/>
  <c r="A27" i="10"/>
  <c r="A35" i="10"/>
  <c r="A43" i="10"/>
  <c r="A51" i="10"/>
  <c r="A59" i="10"/>
  <c r="A67" i="10"/>
  <c r="A75" i="10"/>
  <c r="A83" i="10"/>
  <c r="A91" i="10"/>
  <c r="A99" i="10"/>
  <c r="A107" i="10"/>
  <c r="A119" i="10"/>
  <c r="A127" i="10"/>
  <c r="A135" i="10"/>
  <c r="A143" i="10"/>
  <c r="A151" i="10"/>
  <c r="A159" i="10"/>
  <c r="A167" i="10"/>
  <c r="A175" i="10"/>
  <c r="A183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6" i="10"/>
  <c r="A187" i="11"/>
  <c r="A185" i="11"/>
  <c r="A182" i="11"/>
  <c r="A179" i="11"/>
  <c r="A174" i="11"/>
  <c r="A170" i="11"/>
  <c r="A166" i="11"/>
  <c r="A162" i="11"/>
  <c r="A158" i="11"/>
  <c r="A154" i="11"/>
  <c r="A150" i="11"/>
  <c r="A146" i="11"/>
  <c r="A142" i="11"/>
  <c r="A138" i="11"/>
  <c r="A134" i="11"/>
  <c r="A130" i="11"/>
  <c r="A126" i="11"/>
  <c r="A122" i="11"/>
  <c r="A118" i="11"/>
  <c r="A114" i="11"/>
  <c r="A110" i="11"/>
  <c r="A106" i="11"/>
  <c r="A102" i="11"/>
  <c r="A98" i="11"/>
  <c r="A94" i="11"/>
  <c r="A90" i="11"/>
  <c r="A86" i="11"/>
  <c r="A82" i="11"/>
  <c r="A78" i="11"/>
  <c r="A74" i="11"/>
  <c r="A70" i="11"/>
  <c r="A66" i="11"/>
  <c r="A62" i="11"/>
  <c r="A58" i="11"/>
  <c r="A54" i="11"/>
  <c r="A50" i="11"/>
  <c r="A46" i="11"/>
  <c r="A42" i="11"/>
  <c r="A38" i="11"/>
  <c r="A34" i="11"/>
  <c r="A30" i="11"/>
  <c r="A26" i="11"/>
  <c r="A22" i="11"/>
  <c r="A18" i="11"/>
  <c r="A14" i="11"/>
  <c r="A175" i="11"/>
  <c r="A167" i="11"/>
  <c r="A159" i="11"/>
  <c r="A147" i="11"/>
  <c r="A139" i="11"/>
  <c r="A131" i="11"/>
  <c r="A119" i="11"/>
  <c r="A111" i="11"/>
  <c r="A103" i="11"/>
  <c r="A91" i="11"/>
  <c r="A79" i="11"/>
  <c r="A71" i="11"/>
  <c r="A63" i="11"/>
  <c r="A51" i="11"/>
  <c r="A43" i="11"/>
  <c r="A35" i="11"/>
  <c r="A23" i="11"/>
  <c r="A15" i="11"/>
  <c r="A183" i="11"/>
  <c r="A180" i="11"/>
  <c r="A177" i="11"/>
  <c r="A173" i="11"/>
  <c r="A169" i="11"/>
  <c r="A165" i="11"/>
  <c r="A161" i="11"/>
  <c r="A157" i="11"/>
  <c r="A153" i="11"/>
  <c r="A149" i="11"/>
  <c r="A145" i="11"/>
  <c r="A141" i="11"/>
  <c r="A137" i="11"/>
  <c r="A133" i="11"/>
  <c r="A129" i="11"/>
  <c r="A125" i="11"/>
  <c r="A121" i="11"/>
  <c r="A117" i="11"/>
  <c r="A113" i="11"/>
  <c r="A109" i="11"/>
  <c r="A105" i="11"/>
  <c r="A101" i="11"/>
  <c r="A97" i="11"/>
  <c r="A93" i="11"/>
  <c r="A89" i="11"/>
  <c r="A85" i="11"/>
  <c r="A81" i="11"/>
  <c r="A77" i="11"/>
  <c r="A73" i="11"/>
  <c r="A69" i="11"/>
  <c r="A65" i="11"/>
  <c r="A61" i="11"/>
  <c r="A57" i="11"/>
  <c r="A53" i="11"/>
  <c r="A49" i="11"/>
  <c r="A45" i="11"/>
  <c r="A41" i="11"/>
  <c r="A37" i="11"/>
  <c r="A33" i="11"/>
  <c r="A29" i="11"/>
  <c r="A25" i="11"/>
  <c r="A21" i="11"/>
  <c r="A17" i="11"/>
  <c r="A13" i="11"/>
  <c r="A10" i="11"/>
  <c r="A7" i="11"/>
  <c r="A181" i="11"/>
  <c r="A171" i="11"/>
  <c r="A155" i="11"/>
  <c r="A143" i="11"/>
  <c r="A127" i="11"/>
  <c r="A115" i="11"/>
  <c r="A99" i="11"/>
  <c r="A87" i="11"/>
  <c r="A75" i="11"/>
  <c r="A59" i="11"/>
  <c r="A47" i="11"/>
  <c r="A31" i="11"/>
  <c r="A11" i="11"/>
  <c r="A186" i="11"/>
  <c r="A184" i="11"/>
  <c r="A176" i="11"/>
  <c r="A172" i="11"/>
  <c r="A168" i="11"/>
  <c r="A164" i="11"/>
  <c r="A160" i="11"/>
  <c r="A156" i="11"/>
  <c r="A152" i="11"/>
  <c r="A148" i="11"/>
  <c r="A144" i="11"/>
  <c r="A140" i="11"/>
  <c r="A136" i="11"/>
  <c r="A132" i="11"/>
  <c r="A128" i="11"/>
  <c r="A124" i="11"/>
  <c r="A120" i="11"/>
  <c r="A116" i="11"/>
  <c r="A112" i="11"/>
  <c r="A108" i="11"/>
  <c r="A104" i="11"/>
  <c r="A100" i="11"/>
  <c r="A96" i="11"/>
  <c r="A92" i="11"/>
  <c r="A88" i="11"/>
  <c r="A84" i="11"/>
  <c r="A80" i="11"/>
  <c r="A76" i="11"/>
  <c r="A72" i="11"/>
  <c r="A68" i="11"/>
  <c r="A64" i="11"/>
  <c r="A60" i="11"/>
  <c r="A56" i="11"/>
  <c r="A52" i="11"/>
  <c r="A48" i="11"/>
  <c r="A44" i="11"/>
  <c r="A40" i="11"/>
  <c r="A36" i="11"/>
  <c r="A32" i="11"/>
  <c r="A28" i="11"/>
  <c r="A24" i="11"/>
  <c r="A20" i="11"/>
  <c r="A16" i="11"/>
  <c r="A12" i="11"/>
  <c r="A8" i="11"/>
  <c r="A6" i="11"/>
  <c r="A178" i="11"/>
  <c r="A163" i="11"/>
  <c r="A151" i="11"/>
  <c r="A135" i="11"/>
  <c r="A123" i="11"/>
  <c r="A107" i="11"/>
  <c r="A95" i="11"/>
  <c r="A83" i="11"/>
  <c r="A67" i="11"/>
  <c r="A55" i="11"/>
  <c r="A39" i="11"/>
  <c r="A27" i="11"/>
  <c r="A19" i="11"/>
  <c r="A9" i="11"/>
  <c r="L15" i="11"/>
  <c r="P15" i="11"/>
  <c r="M15" i="11"/>
  <c r="N15" i="11"/>
  <c r="O15" i="11"/>
  <c r="J15" i="11"/>
  <c r="I15" i="11"/>
  <c r="H15" i="11"/>
  <c r="K15" i="11"/>
  <c r="C16" i="11"/>
  <c r="F15" i="11"/>
  <c r="A190" i="10" l="1"/>
  <c r="A190" i="11"/>
  <c r="O16" i="11"/>
  <c r="L16" i="11"/>
  <c r="P16" i="11"/>
  <c r="M16" i="11"/>
  <c r="N16" i="11"/>
  <c r="K16" i="11"/>
  <c r="J16" i="11"/>
  <c r="I16" i="11"/>
  <c r="H16" i="11"/>
  <c r="C17" i="11"/>
  <c r="F16" i="11"/>
  <c r="N17" i="11" l="1"/>
  <c r="O17" i="11"/>
  <c r="L17" i="11"/>
  <c r="P17" i="11"/>
  <c r="M17" i="11"/>
  <c r="H17" i="11"/>
  <c r="K17" i="11"/>
  <c r="J17" i="11"/>
  <c r="I17" i="11"/>
  <c r="C18" i="11"/>
  <c r="F17" i="11"/>
  <c r="M18" i="11" l="1"/>
  <c r="N18" i="11"/>
  <c r="O18" i="11"/>
  <c r="P18" i="11"/>
  <c r="L18" i="11"/>
  <c r="I18" i="11"/>
  <c r="K18" i="11"/>
  <c r="H18" i="11"/>
  <c r="J18" i="11"/>
  <c r="F18" i="11"/>
  <c r="C19" i="11"/>
  <c r="L19" i="11" l="1"/>
  <c r="P19" i="11"/>
  <c r="M19" i="11"/>
  <c r="N19" i="11"/>
  <c r="O19" i="11"/>
  <c r="J19" i="11"/>
  <c r="I19" i="11"/>
  <c r="K19" i="11"/>
  <c r="H19" i="11"/>
  <c r="F19" i="11"/>
  <c r="C20" i="11"/>
  <c r="O20" i="11" l="1"/>
  <c r="L20" i="11"/>
  <c r="P20" i="11"/>
  <c r="M20" i="11"/>
  <c r="N20" i="11"/>
  <c r="K20" i="11"/>
  <c r="J20" i="11"/>
  <c r="I20" i="11"/>
  <c r="H20" i="11"/>
  <c r="F20" i="11"/>
  <c r="C21" i="11"/>
  <c r="N21" i="11" l="1"/>
  <c r="O21" i="11"/>
  <c r="L21" i="11"/>
  <c r="P21" i="11"/>
  <c r="M21" i="11"/>
  <c r="J21" i="11"/>
  <c r="I21" i="11"/>
  <c r="H21" i="11"/>
  <c r="K21" i="11"/>
  <c r="F21" i="11"/>
  <c r="C22" i="11"/>
  <c r="M22" i="11" l="1"/>
  <c r="N22" i="11"/>
  <c r="O22" i="11"/>
  <c r="P22" i="11"/>
  <c r="L22" i="11"/>
  <c r="J22" i="11"/>
  <c r="I22" i="11"/>
  <c r="H22" i="11"/>
  <c r="K22" i="11"/>
  <c r="C23" i="11"/>
  <c r="F22" i="11"/>
  <c r="L23" i="11" l="1"/>
  <c r="P23" i="11"/>
  <c r="M23" i="11"/>
  <c r="N23" i="11"/>
  <c r="O23" i="11"/>
  <c r="J23" i="11"/>
  <c r="I23" i="11"/>
  <c r="H23" i="11"/>
  <c r="K23" i="11"/>
  <c r="F23" i="11"/>
  <c r="C24" i="11"/>
  <c r="O24" i="11" l="1"/>
  <c r="L24" i="11"/>
  <c r="P24" i="11"/>
  <c r="M24" i="11"/>
  <c r="N24" i="11"/>
  <c r="K24" i="11"/>
  <c r="H24" i="11"/>
  <c r="J24" i="11"/>
  <c r="I24" i="11"/>
  <c r="F24" i="11"/>
  <c r="C25" i="11"/>
  <c r="N25" i="11" l="1"/>
  <c r="O25" i="11"/>
  <c r="L25" i="11"/>
  <c r="P25" i="11"/>
  <c r="M25" i="11"/>
  <c r="K25" i="11"/>
  <c r="H25" i="11"/>
  <c r="J25" i="11"/>
  <c r="I25" i="11"/>
  <c r="F25" i="11"/>
  <c r="C26" i="11"/>
  <c r="M26" i="11" l="1"/>
  <c r="N26" i="11"/>
  <c r="O26" i="11"/>
  <c r="P26" i="11"/>
  <c r="L26" i="11"/>
  <c r="J26" i="11"/>
  <c r="I26" i="11"/>
  <c r="K26" i="11"/>
  <c r="H26" i="11"/>
  <c r="C27" i="11"/>
  <c r="F26" i="11"/>
  <c r="L27" i="11" l="1"/>
  <c r="P27" i="11"/>
  <c r="M27" i="11"/>
  <c r="N27" i="11"/>
  <c r="O27" i="11"/>
  <c r="J27" i="11"/>
  <c r="I27" i="11"/>
  <c r="K27" i="11"/>
  <c r="H27" i="11"/>
  <c r="C28" i="11"/>
  <c r="F27" i="11"/>
  <c r="O28" i="11" l="1"/>
  <c r="L28" i="11"/>
  <c r="P28" i="11"/>
  <c r="M28" i="11"/>
  <c r="N28" i="11"/>
  <c r="K28" i="11"/>
  <c r="J28" i="11"/>
  <c r="I28" i="11"/>
  <c r="H28" i="11"/>
  <c r="F28" i="11"/>
  <c r="C29" i="11"/>
  <c r="N29" i="11" l="1"/>
  <c r="O29" i="11"/>
  <c r="L29" i="11"/>
  <c r="P29" i="11"/>
  <c r="M29" i="11"/>
  <c r="H29" i="11"/>
  <c r="I29" i="11"/>
  <c r="K29" i="11"/>
  <c r="J29" i="11"/>
  <c r="F29" i="11"/>
  <c r="C30" i="11"/>
  <c r="M30" i="11" l="1"/>
  <c r="N30" i="11"/>
  <c r="O30" i="11"/>
  <c r="L30" i="11"/>
  <c r="P30" i="11"/>
  <c r="K30" i="11"/>
  <c r="J30" i="11"/>
  <c r="I30" i="11"/>
  <c r="H30" i="11"/>
  <c r="C31" i="11"/>
  <c r="F30" i="11"/>
  <c r="L31" i="11" l="1"/>
  <c r="P31" i="11"/>
  <c r="M31" i="11"/>
  <c r="N31" i="11"/>
  <c r="O31" i="11"/>
  <c r="J31" i="11"/>
  <c r="I31" i="11"/>
  <c r="H31" i="11"/>
  <c r="K31" i="11"/>
  <c r="F31" i="11"/>
  <c r="C32" i="11"/>
  <c r="O32" i="11" l="1"/>
  <c r="L32" i="11"/>
  <c r="P32" i="11"/>
  <c r="M32" i="11"/>
  <c r="N32" i="11"/>
  <c r="K32" i="11"/>
  <c r="J32" i="11"/>
  <c r="I32" i="11"/>
  <c r="H32" i="11"/>
  <c r="F32" i="11"/>
  <c r="C33" i="11"/>
  <c r="N33" i="11" l="1"/>
  <c r="O33" i="11"/>
  <c r="L33" i="11"/>
  <c r="P33" i="11"/>
  <c r="M33" i="11"/>
  <c r="H33" i="11"/>
  <c r="J33" i="11"/>
  <c r="I33" i="11"/>
  <c r="K33" i="11"/>
  <c r="F33" i="11"/>
  <c r="C34" i="11"/>
  <c r="M34" i="11" l="1"/>
  <c r="N34" i="11"/>
  <c r="O34" i="11"/>
  <c r="L34" i="11"/>
  <c r="K34" i="11"/>
  <c r="P34" i="11"/>
  <c r="H34" i="11"/>
  <c r="J34" i="11"/>
  <c r="I34" i="11"/>
  <c r="C35" i="11"/>
  <c r="F34" i="11"/>
  <c r="L35" i="11" l="1"/>
  <c r="P35" i="11"/>
  <c r="M35" i="11"/>
  <c r="N35" i="11"/>
  <c r="O35" i="11"/>
  <c r="K35" i="11"/>
  <c r="J35" i="11"/>
  <c r="I35" i="11"/>
  <c r="H35" i="11"/>
  <c r="F35" i="11"/>
  <c r="C36" i="11"/>
  <c r="O36" i="11" l="1"/>
  <c r="L36" i="11"/>
  <c r="P36" i="11"/>
  <c r="M36" i="11"/>
  <c r="N36" i="11"/>
  <c r="K36" i="11"/>
  <c r="J36" i="11"/>
  <c r="I36" i="11"/>
  <c r="H36" i="11"/>
  <c r="C37" i="11"/>
  <c r="F36" i="11"/>
  <c r="N37" i="11" l="1"/>
  <c r="O37" i="11"/>
  <c r="L37" i="11"/>
  <c r="P37" i="11"/>
  <c r="M37" i="11"/>
  <c r="H37" i="11"/>
  <c r="J37" i="11"/>
  <c r="K37" i="11"/>
  <c r="I37" i="11"/>
  <c r="C38" i="11"/>
  <c r="F37" i="11"/>
  <c r="M38" i="11" l="1"/>
  <c r="N38" i="11"/>
  <c r="O38" i="11"/>
  <c r="K38" i="11"/>
  <c r="P38" i="11"/>
  <c r="I38" i="11"/>
  <c r="H38" i="11"/>
  <c r="L38" i="11"/>
  <c r="J38" i="11"/>
  <c r="C39" i="11"/>
  <c r="F38" i="11"/>
  <c r="L39" i="11" l="1"/>
  <c r="P39" i="11"/>
  <c r="M39" i="11"/>
  <c r="N39" i="11"/>
  <c r="O39" i="11"/>
  <c r="K39" i="11"/>
  <c r="J39" i="11"/>
  <c r="H39" i="11"/>
  <c r="I39" i="11"/>
  <c r="F39" i="11"/>
  <c r="C40" i="11"/>
  <c r="O40" i="11" l="1"/>
  <c r="L40" i="11"/>
  <c r="P40" i="11"/>
  <c r="M40" i="11"/>
  <c r="N40" i="11"/>
  <c r="K40" i="11"/>
  <c r="J40" i="11"/>
  <c r="I40" i="11"/>
  <c r="H40" i="11"/>
  <c r="F40" i="11"/>
  <c r="C41" i="11"/>
  <c r="N41" i="11" l="1"/>
  <c r="O41" i="11"/>
  <c r="L41" i="11"/>
  <c r="P41" i="11"/>
  <c r="M41" i="11"/>
  <c r="H41" i="11"/>
  <c r="J41" i="11"/>
  <c r="I41" i="11"/>
  <c r="K41" i="11"/>
  <c r="C42" i="11"/>
  <c r="F41" i="11"/>
  <c r="M42" i="11" l="1"/>
  <c r="N42" i="11"/>
  <c r="O42" i="11"/>
  <c r="P42" i="11"/>
  <c r="K42" i="11"/>
  <c r="L42" i="11"/>
  <c r="I42" i="11"/>
  <c r="H42" i="11"/>
  <c r="J42" i="11"/>
  <c r="C43" i="11"/>
  <c r="F42" i="11"/>
  <c r="L43" i="11" l="1"/>
  <c r="P43" i="11"/>
  <c r="M43" i="11"/>
  <c r="N43" i="11"/>
  <c r="O43" i="11"/>
  <c r="J43" i="11"/>
  <c r="K43" i="11"/>
  <c r="I43" i="11"/>
  <c r="H43" i="11"/>
  <c r="F43" i="11"/>
  <c r="C44" i="11"/>
  <c r="O44" i="11" l="1"/>
  <c r="L44" i="11"/>
  <c r="P44" i="11"/>
  <c r="M44" i="11"/>
  <c r="N44" i="11"/>
  <c r="J44" i="11"/>
  <c r="I44" i="11"/>
  <c r="K44" i="11"/>
  <c r="H44" i="11"/>
  <c r="F44" i="11"/>
  <c r="C45" i="11"/>
  <c r="N45" i="11" l="1"/>
  <c r="O45" i="11"/>
  <c r="L45" i="11"/>
  <c r="P45" i="11"/>
  <c r="M45" i="11"/>
  <c r="K45" i="11"/>
  <c r="J45" i="11"/>
  <c r="I45" i="11"/>
  <c r="H45" i="11"/>
  <c r="C46" i="11"/>
  <c r="F45" i="11"/>
  <c r="M46" i="11" l="1"/>
  <c r="N46" i="11"/>
  <c r="O46" i="11"/>
  <c r="L46" i="11"/>
  <c r="K46" i="11"/>
  <c r="I46" i="11"/>
  <c r="J46" i="11"/>
  <c r="H46" i="11"/>
  <c r="P46" i="11"/>
  <c r="C47" i="11"/>
  <c r="F46" i="11"/>
  <c r="L47" i="11" l="1"/>
  <c r="P47" i="11"/>
  <c r="M47" i="11"/>
  <c r="N47" i="11"/>
  <c r="K47" i="11"/>
  <c r="J47" i="11"/>
  <c r="O47" i="11"/>
  <c r="H47" i="11"/>
  <c r="I47" i="11"/>
  <c r="F47" i="11"/>
  <c r="C48" i="11"/>
  <c r="O48" i="11" l="1"/>
  <c r="L48" i="11"/>
  <c r="P48" i="11"/>
  <c r="M48" i="11"/>
  <c r="N48" i="11"/>
  <c r="K48" i="11"/>
  <c r="J48" i="11"/>
  <c r="H48" i="11"/>
  <c r="I48" i="11"/>
  <c r="F48" i="11"/>
  <c r="C49" i="11"/>
  <c r="N49" i="11" l="1"/>
  <c r="O49" i="11"/>
  <c r="L49" i="11"/>
  <c r="P49" i="11"/>
  <c r="M49" i="11"/>
  <c r="H49" i="11"/>
  <c r="K49" i="11"/>
  <c r="J49" i="11"/>
  <c r="I49" i="11"/>
  <c r="C50" i="11"/>
  <c r="F49" i="11"/>
  <c r="M50" i="11" l="1"/>
  <c r="N50" i="11"/>
  <c r="O50" i="11"/>
  <c r="K50" i="11"/>
  <c r="L50" i="11"/>
  <c r="P50" i="11"/>
  <c r="I50" i="11"/>
  <c r="J50" i="11"/>
  <c r="H50" i="11"/>
  <c r="C51" i="11"/>
  <c r="F50" i="11"/>
  <c r="L51" i="11" l="1"/>
  <c r="P51" i="11"/>
  <c r="M51" i="11"/>
  <c r="N51" i="11"/>
  <c r="K51" i="11"/>
  <c r="O51" i="11"/>
  <c r="J51" i="11"/>
  <c r="I51" i="11"/>
  <c r="H51" i="11"/>
  <c r="F51" i="11"/>
  <c r="C52" i="11"/>
  <c r="O52" i="11" l="1"/>
  <c r="L52" i="11"/>
  <c r="P52" i="11"/>
  <c r="M52" i="11"/>
  <c r="N52" i="11"/>
  <c r="K52" i="11"/>
  <c r="J52" i="11"/>
  <c r="I52" i="11"/>
  <c r="H52" i="11"/>
  <c r="F52" i="11"/>
  <c r="C53" i="11"/>
  <c r="N53" i="11" l="1"/>
  <c r="O53" i="11"/>
  <c r="L53" i="11"/>
  <c r="P53" i="11"/>
  <c r="M53" i="11"/>
  <c r="K53" i="11"/>
  <c r="H53" i="11"/>
  <c r="J53" i="11"/>
  <c r="I53" i="11"/>
  <c r="F53" i="11"/>
  <c r="C54" i="11"/>
  <c r="M54" i="11" l="1"/>
  <c r="N54" i="11"/>
  <c r="O54" i="11"/>
  <c r="K54" i="11"/>
  <c r="L54" i="11"/>
  <c r="P54" i="11"/>
  <c r="I54" i="11"/>
  <c r="J54" i="11"/>
  <c r="H54" i="11"/>
  <c r="C55" i="11"/>
  <c r="F54" i="11"/>
  <c r="L55" i="11" l="1"/>
  <c r="P55" i="11"/>
  <c r="M55" i="11"/>
  <c r="N55" i="11"/>
  <c r="O55" i="11"/>
  <c r="J55" i="11"/>
  <c r="H55" i="11"/>
  <c r="I55" i="11"/>
  <c r="K55" i="11"/>
  <c r="F55" i="11"/>
  <c r="C56" i="11"/>
  <c r="O56" i="11" l="1"/>
  <c r="L56" i="11"/>
  <c r="P56" i="11"/>
  <c r="M56" i="11"/>
  <c r="K56" i="11"/>
  <c r="J56" i="11"/>
  <c r="I56" i="11"/>
  <c r="H56" i="11"/>
  <c r="N56" i="11"/>
  <c r="F56" i="11"/>
  <c r="C57" i="11"/>
  <c r="N57" i="11" l="1"/>
  <c r="O57" i="11"/>
  <c r="L57" i="11"/>
  <c r="P57" i="11"/>
  <c r="M57" i="11"/>
  <c r="H57" i="11"/>
  <c r="K57" i="11"/>
  <c r="J57" i="11"/>
  <c r="I57" i="11"/>
  <c r="C58" i="11"/>
  <c r="F57" i="11"/>
  <c r="M58" i="11" l="1"/>
  <c r="N58" i="11"/>
  <c r="O58" i="11"/>
  <c r="P58" i="11"/>
  <c r="K58" i="11"/>
  <c r="L58" i="11"/>
  <c r="I58" i="11"/>
  <c r="J58" i="11"/>
  <c r="H58" i="11"/>
  <c r="C59" i="11"/>
  <c r="F58" i="11"/>
  <c r="L59" i="11" l="1"/>
  <c r="P59" i="11"/>
  <c r="M59" i="11"/>
  <c r="N59" i="11"/>
  <c r="O59" i="11"/>
  <c r="J59" i="11"/>
  <c r="I59" i="11"/>
  <c r="H59" i="11"/>
  <c r="K59" i="11"/>
  <c r="F59" i="11"/>
  <c r="C60" i="11"/>
  <c r="O60" i="11" l="1"/>
  <c r="L60" i="11"/>
  <c r="P60" i="11"/>
  <c r="M60" i="11"/>
  <c r="K60" i="11"/>
  <c r="N60" i="11"/>
  <c r="J60" i="11"/>
  <c r="I60" i="11"/>
  <c r="H60" i="11"/>
  <c r="F60" i="11"/>
  <c r="C61" i="11"/>
  <c r="N61" i="11" l="1"/>
  <c r="O61" i="11"/>
  <c r="L61" i="11"/>
  <c r="P61" i="11"/>
  <c r="M61" i="11"/>
  <c r="K61" i="11"/>
  <c r="J61" i="11"/>
  <c r="I61" i="11"/>
  <c r="H61" i="11"/>
  <c r="F61" i="11"/>
  <c r="C62" i="11"/>
  <c r="M62" i="11" l="1"/>
  <c r="N62" i="11"/>
  <c r="O62" i="11"/>
  <c r="L62" i="11"/>
  <c r="K62" i="11"/>
  <c r="P62" i="11"/>
  <c r="I62" i="11"/>
  <c r="J62" i="11"/>
  <c r="H62" i="11"/>
  <c r="C63" i="11"/>
  <c r="F62" i="11"/>
  <c r="L63" i="11" l="1"/>
  <c r="P63" i="11"/>
  <c r="M63" i="11"/>
  <c r="N63" i="11"/>
  <c r="O63" i="11"/>
  <c r="J63" i="11"/>
  <c r="K63" i="11"/>
  <c r="H63" i="11"/>
  <c r="I63" i="11"/>
  <c r="F63" i="11"/>
  <c r="C64" i="11"/>
  <c r="O64" i="11" l="1"/>
  <c r="L64" i="11"/>
  <c r="P64" i="11"/>
  <c r="M64" i="11"/>
  <c r="N64" i="11"/>
  <c r="H64" i="11"/>
  <c r="K64" i="11"/>
  <c r="J64" i="11"/>
  <c r="I64" i="11"/>
  <c r="C65" i="11"/>
  <c r="F64" i="11"/>
  <c r="N65" i="11" l="1"/>
  <c r="O65" i="11"/>
  <c r="L65" i="11"/>
  <c r="P65" i="11"/>
  <c r="M65" i="11"/>
  <c r="H65" i="11"/>
  <c r="J65" i="11"/>
  <c r="I65" i="11"/>
  <c r="K65" i="11"/>
  <c r="F65" i="11"/>
  <c r="C66" i="11"/>
  <c r="M66" i="11" l="1"/>
  <c r="N66" i="11"/>
  <c r="O66" i="11"/>
  <c r="K66" i="11"/>
  <c r="P66" i="11"/>
  <c r="L66" i="11"/>
  <c r="I66" i="11"/>
  <c r="J66" i="11"/>
  <c r="H66" i="11"/>
  <c r="C67" i="11"/>
  <c r="F66" i="11"/>
  <c r="L67" i="11" l="1"/>
  <c r="P67" i="11"/>
  <c r="M67" i="11"/>
  <c r="N67" i="11"/>
  <c r="O67" i="11"/>
  <c r="K67" i="11"/>
  <c r="J67" i="11"/>
  <c r="I67" i="11"/>
  <c r="H67" i="11"/>
  <c r="F67" i="11"/>
  <c r="C68" i="11"/>
  <c r="O68" i="11" l="1"/>
  <c r="L68" i="11"/>
  <c r="P68" i="11"/>
  <c r="M68" i="11"/>
  <c r="N68" i="11"/>
  <c r="K68" i="11"/>
  <c r="J68" i="11"/>
  <c r="I68" i="11"/>
  <c r="H68" i="11"/>
  <c r="F68" i="11"/>
  <c r="C69" i="11"/>
  <c r="N69" i="11" l="1"/>
  <c r="L69" i="11"/>
  <c r="P69" i="11"/>
  <c r="O69" i="11"/>
  <c r="H69" i="11"/>
  <c r="J69" i="11"/>
  <c r="K69" i="11"/>
  <c r="I69" i="11"/>
  <c r="M69" i="11"/>
  <c r="F69" i="11"/>
  <c r="C70" i="11"/>
  <c r="M70" i="11" l="1"/>
  <c r="O70" i="11"/>
  <c r="N70" i="11"/>
  <c r="K70" i="11"/>
  <c r="L70" i="11"/>
  <c r="I70" i="11"/>
  <c r="P70" i="11"/>
  <c r="H70" i="11"/>
  <c r="J70" i="11"/>
  <c r="C71" i="11"/>
  <c r="F70" i="11"/>
  <c r="L71" i="11" l="1"/>
  <c r="P71" i="11"/>
  <c r="N71" i="11"/>
  <c r="O71" i="11"/>
  <c r="M71" i="11"/>
  <c r="J71" i="11"/>
  <c r="K71" i="11"/>
  <c r="H71" i="11"/>
  <c r="I71" i="11"/>
  <c r="F71" i="11"/>
  <c r="C72" i="11"/>
  <c r="O72" i="11" l="1"/>
  <c r="M72" i="11"/>
  <c r="L72" i="11"/>
  <c r="N72" i="11"/>
  <c r="P72" i="11"/>
  <c r="K72" i="11"/>
  <c r="J72" i="11"/>
  <c r="I72" i="11"/>
  <c r="H72" i="11"/>
  <c r="F72" i="11"/>
  <c r="C73" i="11"/>
  <c r="N73" i="11" l="1"/>
  <c r="L73" i="11"/>
  <c r="P73" i="11"/>
  <c r="O73" i="11"/>
  <c r="M73" i="11"/>
  <c r="H73" i="11"/>
  <c r="K73" i="11"/>
  <c r="J73" i="11"/>
  <c r="I73" i="11"/>
  <c r="F73" i="11"/>
  <c r="C74" i="11"/>
  <c r="M74" i="11" l="1"/>
  <c r="P74" i="11"/>
  <c r="K74" i="11"/>
  <c r="N74" i="11"/>
  <c r="L74" i="11"/>
  <c r="I74" i="11"/>
  <c r="O74" i="11"/>
  <c r="H74" i="11"/>
  <c r="J74" i="11"/>
  <c r="C75" i="11"/>
  <c r="F74" i="11"/>
  <c r="L75" i="11" l="1"/>
  <c r="P75" i="11"/>
  <c r="O75" i="11"/>
  <c r="N75" i="11"/>
  <c r="K75" i="11"/>
  <c r="J75" i="11"/>
  <c r="M75" i="11"/>
  <c r="I75" i="11"/>
  <c r="H75" i="11"/>
  <c r="F75" i="11"/>
  <c r="C76" i="11"/>
  <c r="L76" i="11" l="1"/>
  <c r="P76" i="11"/>
  <c r="O76" i="11"/>
  <c r="M76" i="11"/>
  <c r="N76" i="11"/>
  <c r="K76" i="11"/>
  <c r="J76" i="11"/>
  <c r="I76" i="11"/>
  <c r="H76" i="11"/>
  <c r="C77" i="11"/>
  <c r="F76" i="11"/>
  <c r="O77" i="11" l="1"/>
  <c r="L77" i="11"/>
  <c r="P77" i="11"/>
  <c r="K77" i="11"/>
  <c r="M77" i="11"/>
  <c r="J77" i="11"/>
  <c r="I77" i="11"/>
  <c r="H77" i="11"/>
  <c r="N77" i="11"/>
  <c r="F77" i="11"/>
  <c r="C78" i="11"/>
  <c r="N78" i="11" l="1"/>
  <c r="K78" i="11"/>
  <c r="L78" i="11"/>
  <c r="P78" i="11"/>
  <c r="M78" i="11"/>
  <c r="I78" i="11"/>
  <c r="O78" i="11"/>
  <c r="J78" i="11"/>
  <c r="H78" i="11"/>
  <c r="C79" i="11"/>
  <c r="F78" i="11"/>
  <c r="M79" i="11" l="1"/>
  <c r="L79" i="11"/>
  <c r="P79" i="11"/>
  <c r="N79" i="11"/>
  <c r="O79" i="11"/>
  <c r="J79" i="11"/>
  <c r="H79" i="11"/>
  <c r="I79" i="11"/>
  <c r="K79" i="11"/>
  <c r="F79" i="11"/>
  <c r="C80" i="11"/>
  <c r="L80" i="11" l="1"/>
  <c r="P80" i="11"/>
  <c r="M80" i="11"/>
  <c r="N80" i="11"/>
  <c r="K80" i="11"/>
  <c r="J80" i="11"/>
  <c r="H80" i="11"/>
  <c r="O80" i="11"/>
  <c r="I80" i="11"/>
  <c r="F80" i="11"/>
  <c r="C81" i="11"/>
  <c r="O81" i="11" l="1"/>
  <c r="M81" i="11"/>
  <c r="L81" i="11"/>
  <c r="P81" i="11"/>
  <c r="K81" i="11"/>
  <c r="H81" i="11"/>
  <c r="N81" i="11"/>
  <c r="J81" i="11"/>
  <c r="I81" i="11"/>
  <c r="F81" i="11"/>
  <c r="C82" i="11"/>
  <c r="N82" i="11" l="1"/>
  <c r="K82" i="11"/>
  <c r="M82" i="11"/>
  <c r="L82" i="11"/>
  <c r="O82" i="11"/>
  <c r="P82" i="11"/>
  <c r="I82" i="11"/>
  <c r="J82" i="11"/>
  <c r="H82" i="11"/>
  <c r="C83" i="11"/>
  <c r="F82" i="11"/>
  <c r="M83" i="11" l="1"/>
  <c r="N83" i="11"/>
  <c r="L83" i="11"/>
  <c r="K83" i="11"/>
  <c r="J83" i="11"/>
  <c r="P83" i="11"/>
  <c r="I83" i="11"/>
  <c r="H83" i="11"/>
  <c r="O83" i="11"/>
  <c r="F83" i="11"/>
  <c r="C84" i="11"/>
  <c r="L84" i="11" l="1"/>
  <c r="P84" i="11"/>
  <c r="N84" i="11"/>
  <c r="M84" i="11"/>
  <c r="O84" i="11"/>
  <c r="K84" i="11"/>
  <c r="J84" i="11"/>
  <c r="I84" i="11"/>
  <c r="H84" i="11"/>
  <c r="C85" i="11"/>
  <c r="F84" i="11"/>
  <c r="O85" i="11" l="1"/>
  <c r="N85" i="11"/>
  <c r="M85" i="11"/>
  <c r="L85" i="11"/>
  <c r="P85" i="11"/>
  <c r="H85" i="11"/>
  <c r="K85" i="11"/>
  <c r="J85" i="11"/>
  <c r="I85" i="11"/>
  <c r="F85" i="11"/>
  <c r="C86" i="11"/>
  <c r="N86" i="11" l="1"/>
  <c r="K86" i="11"/>
  <c r="O86" i="11"/>
  <c r="M86" i="11"/>
  <c r="P86" i="11"/>
  <c r="I86" i="11"/>
  <c r="J86" i="11"/>
  <c r="L86" i="11"/>
  <c r="H86" i="11"/>
  <c r="F86" i="11"/>
  <c r="C87" i="11"/>
  <c r="M87" i="11" l="1"/>
  <c r="O87" i="11"/>
  <c r="N87" i="11"/>
  <c r="P87" i="11"/>
  <c r="J87" i="11"/>
  <c r="H87" i="11"/>
  <c r="K87" i="11"/>
  <c r="I87" i="11"/>
  <c r="L87" i="11"/>
  <c r="C88" i="11"/>
  <c r="F87" i="11"/>
  <c r="L88" i="11" l="1"/>
  <c r="P88" i="11"/>
  <c r="O88" i="11"/>
  <c r="N88" i="11"/>
  <c r="K88" i="11"/>
  <c r="M88" i="11"/>
  <c r="J88" i="11"/>
  <c r="I88" i="11"/>
  <c r="H88" i="11"/>
  <c r="F88" i="11"/>
  <c r="C89" i="11"/>
  <c r="O89" i="11" l="1"/>
  <c r="P89" i="11"/>
  <c r="N89" i="11"/>
  <c r="L89" i="11"/>
  <c r="K89" i="11"/>
  <c r="H89" i="11"/>
  <c r="M89" i="11"/>
  <c r="J89" i="11"/>
  <c r="I89" i="11"/>
  <c r="F89" i="11"/>
  <c r="C90" i="11"/>
  <c r="N90" i="11" l="1"/>
  <c r="K90" i="11"/>
  <c r="P90" i="11"/>
  <c r="O90" i="11"/>
  <c r="M90" i="11"/>
  <c r="I90" i="11"/>
  <c r="L90" i="11"/>
  <c r="J90" i="11"/>
  <c r="H90" i="11"/>
  <c r="F90" i="11"/>
  <c r="C91" i="11"/>
  <c r="M91" i="11" l="1"/>
  <c r="P91" i="11"/>
  <c r="O91" i="11"/>
  <c r="L91" i="11"/>
  <c r="N91" i="11"/>
  <c r="J91" i="11"/>
  <c r="K91" i="11"/>
  <c r="I91" i="11"/>
  <c r="H91" i="11"/>
  <c r="C92" i="11"/>
  <c r="F91" i="11"/>
  <c r="L92" i="11" l="1"/>
  <c r="P92" i="11"/>
  <c r="O92" i="11"/>
  <c r="J92" i="11"/>
  <c r="M92" i="11"/>
  <c r="K92" i="11"/>
  <c r="N92" i="11"/>
  <c r="I92" i="11"/>
  <c r="H92" i="11"/>
  <c r="F92" i="11"/>
  <c r="C93" i="11"/>
  <c r="O93" i="11" l="1"/>
  <c r="L93" i="11"/>
  <c r="P93" i="11"/>
  <c r="M93" i="11"/>
  <c r="K93" i="11"/>
  <c r="N93" i="11"/>
  <c r="J93" i="11"/>
  <c r="I93" i="11"/>
  <c r="H93" i="11"/>
  <c r="F93" i="11"/>
  <c r="C94" i="11"/>
  <c r="N94" i="11" l="1"/>
  <c r="K94" i="11"/>
  <c r="L94" i="11"/>
  <c r="P94" i="11"/>
  <c r="M94" i="11"/>
  <c r="I94" i="11"/>
  <c r="J94" i="11"/>
  <c r="H94" i="11"/>
  <c r="O94" i="11"/>
  <c r="F94" i="11"/>
  <c r="C95" i="11"/>
  <c r="M95" i="11" l="1"/>
  <c r="L95" i="11"/>
  <c r="P95" i="11"/>
  <c r="N95" i="11"/>
  <c r="J95" i="11"/>
  <c r="O95" i="11"/>
  <c r="H95" i="11"/>
  <c r="I95" i="11"/>
  <c r="K95" i="11"/>
  <c r="F95" i="11"/>
  <c r="C96" i="11"/>
  <c r="L96" i="11" l="1"/>
  <c r="P96" i="11"/>
  <c r="M96" i="11"/>
  <c r="N96" i="11"/>
  <c r="O96" i="11"/>
  <c r="K96" i="11"/>
  <c r="H96" i="11"/>
  <c r="J96" i="11"/>
  <c r="I96" i="11"/>
  <c r="F96" i="11"/>
  <c r="C97" i="11"/>
  <c r="O97" i="11" l="1"/>
  <c r="M97" i="11"/>
  <c r="L97" i="11"/>
  <c r="N97" i="11"/>
  <c r="H97" i="11"/>
  <c r="I97" i="11"/>
  <c r="P97" i="11"/>
  <c r="K97" i="11"/>
  <c r="J97" i="11"/>
  <c r="F97" i="11"/>
  <c r="C98" i="11"/>
  <c r="N98" i="11" l="1"/>
  <c r="K98" i="11"/>
  <c r="M98" i="11"/>
  <c r="L98" i="11"/>
  <c r="P98" i="11"/>
  <c r="I98" i="11"/>
  <c r="J98" i="11"/>
  <c r="H98" i="11"/>
  <c r="O98" i="11"/>
  <c r="F98" i="11"/>
  <c r="C99" i="11"/>
  <c r="M99" i="11" l="1"/>
  <c r="N99" i="11"/>
  <c r="L99" i="11"/>
  <c r="O99" i="11"/>
  <c r="K99" i="11"/>
  <c r="P99" i="11"/>
  <c r="J99" i="11"/>
  <c r="I99" i="11"/>
  <c r="H99" i="11"/>
  <c r="F99" i="11"/>
  <c r="C100" i="11"/>
  <c r="L100" i="11" l="1"/>
  <c r="P100" i="11"/>
  <c r="N100" i="11"/>
  <c r="M100" i="11"/>
  <c r="K100" i="11"/>
  <c r="O100" i="11"/>
  <c r="J100" i="11"/>
  <c r="I100" i="11"/>
  <c r="H100" i="11"/>
  <c r="F100" i="11"/>
  <c r="C101" i="11"/>
  <c r="O101" i="11" l="1"/>
  <c r="N101" i="11"/>
  <c r="M101" i="11"/>
  <c r="P101" i="11"/>
  <c r="L101" i="11"/>
  <c r="H101" i="11"/>
  <c r="J101" i="11"/>
  <c r="K101" i="11"/>
  <c r="I101" i="11"/>
  <c r="F101" i="11"/>
  <c r="C102" i="11"/>
  <c r="N102" i="11" l="1"/>
  <c r="K102" i="11"/>
  <c r="O102" i="11"/>
  <c r="M102" i="11"/>
  <c r="L102" i="11"/>
  <c r="P102" i="11"/>
  <c r="I102" i="11"/>
  <c r="J102" i="11"/>
  <c r="H102" i="11"/>
  <c r="F102" i="11"/>
  <c r="C103" i="11"/>
  <c r="M103" i="11" l="1"/>
  <c r="O103" i="11"/>
  <c r="N103" i="11"/>
  <c r="P103" i="11"/>
  <c r="K103" i="11"/>
  <c r="J103" i="11"/>
  <c r="I103" i="11"/>
  <c r="L103" i="11"/>
  <c r="H103" i="11"/>
  <c r="F103" i="11"/>
  <c r="C104" i="11"/>
  <c r="L104" i="11" l="1"/>
  <c r="P104" i="11"/>
  <c r="O104" i="11"/>
  <c r="N104" i="11"/>
  <c r="K104" i="11"/>
  <c r="J104" i="11"/>
  <c r="I104" i="11"/>
  <c r="H104" i="11"/>
  <c r="M104" i="11"/>
  <c r="F104" i="11"/>
  <c r="C105" i="11"/>
  <c r="O105" i="11" l="1"/>
  <c r="P105" i="11"/>
  <c r="N105" i="11"/>
  <c r="L105" i="11"/>
  <c r="M105" i="11"/>
  <c r="H105" i="11"/>
  <c r="K105" i="11"/>
  <c r="J105" i="11"/>
  <c r="I105" i="11"/>
  <c r="C106" i="11"/>
  <c r="F105" i="11"/>
  <c r="N106" i="11" l="1"/>
  <c r="K106" i="11"/>
  <c r="P106" i="11"/>
  <c r="O106" i="11"/>
  <c r="L106" i="11"/>
  <c r="I106" i="11"/>
  <c r="H106" i="11"/>
  <c r="J106" i="11"/>
  <c r="M106" i="11"/>
  <c r="C107" i="11"/>
  <c r="F106" i="11"/>
  <c r="M107" i="11" l="1"/>
  <c r="P107" i="11"/>
  <c r="O107" i="11"/>
  <c r="N107" i="11"/>
  <c r="J107" i="11"/>
  <c r="L107" i="11"/>
  <c r="H107" i="11"/>
  <c r="K107" i="11"/>
  <c r="I107" i="11"/>
  <c r="C108" i="11"/>
  <c r="F107" i="11"/>
  <c r="L108" i="11" l="1"/>
  <c r="P108" i="11"/>
  <c r="O108" i="11"/>
  <c r="M108" i="11"/>
  <c r="N108" i="11"/>
  <c r="K108" i="11"/>
  <c r="J108" i="11"/>
  <c r="I108" i="11"/>
  <c r="H108" i="11"/>
  <c r="C109" i="11"/>
  <c r="F108" i="11"/>
  <c r="O109" i="11" l="1"/>
  <c r="L109" i="11"/>
  <c r="P109" i="11"/>
  <c r="K109" i="11"/>
  <c r="J109" i="11"/>
  <c r="I109" i="11"/>
  <c r="H109" i="11"/>
  <c r="M109" i="11"/>
  <c r="N109" i="11"/>
  <c r="F109" i="11"/>
  <c r="C110" i="11"/>
  <c r="N110" i="11" l="1"/>
  <c r="K110" i="11"/>
  <c r="L110" i="11"/>
  <c r="P110" i="11"/>
  <c r="M110" i="11"/>
  <c r="O110" i="11"/>
  <c r="I110" i="11"/>
  <c r="J110" i="11"/>
  <c r="H110" i="11"/>
  <c r="F110" i="11"/>
  <c r="C111" i="11"/>
  <c r="M111" i="11" l="1"/>
  <c r="L111" i="11"/>
  <c r="P111" i="11"/>
  <c r="N111" i="11"/>
  <c r="K111" i="11"/>
  <c r="J111" i="11"/>
  <c r="O111" i="11"/>
  <c r="I111" i="11"/>
  <c r="H111" i="11"/>
  <c r="C112" i="11"/>
  <c r="F111" i="11"/>
  <c r="L112" i="11" l="1"/>
  <c r="P112" i="11"/>
  <c r="M112" i="11"/>
  <c r="N112" i="11"/>
  <c r="O112" i="11"/>
  <c r="J112" i="11"/>
  <c r="H112" i="11"/>
  <c r="K112" i="11"/>
  <c r="I112" i="11"/>
  <c r="C113" i="11"/>
  <c r="F112" i="11"/>
  <c r="O113" i="11" l="1"/>
  <c r="M113" i="11"/>
  <c r="L113" i="11"/>
  <c r="N113" i="11"/>
  <c r="P113" i="11"/>
  <c r="H113" i="11"/>
  <c r="J113" i="11"/>
  <c r="I113" i="11"/>
  <c r="K113" i="11"/>
  <c r="F113" i="11"/>
  <c r="C114" i="11"/>
  <c r="N114" i="11" l="1"/>
  <c r="K114" i="11"/>
  <c r="M114" i="11"/>
  <c r="L114" i="11"/>
  <c r="O114" i="11"/>
  <c r="I114" i="11"/>
  <c r="J114" i="11"/>
  <c r="P114" i="11"/>
  <c r="H114" i="11"/>
  <c r="C115" i="11"/>
  <c r="F114" i="11"/>
  <c r="M115" i="11" l="1"/>
  <c r="N115" i="11"/>
  <c r="L115" i="11"/>
  <c r="P115" i="11"/>
  <c r="J115" i="11"/>
  <c r="I115" i="11"/>
  <c r="O115" i="11"/>
  <c r="H115" i="11"/>
  <c r="K115" i="11"/>
  <c r="C116" i="11"/>
  <c r="F115" i="11"/>
  <c r="L116" i="11" l="1"/>
  <c r="P116" i="11"/>
  <c r="N116" i="11"/>
  <c r="M116" i="11"/>
  <c r="O116" i="11"/>
  <c r="K116" i="11"/>
  <c r="J116" i="11"/>
  <c r="I116" i="11"/>
  <c r="H116" i="11"/>
  <c r="F116" i="11"/>
  <c r="C117" i="11"/>
  <c r="O117" i="11" l="1"/>
  <c r="N117" i="11"/>
  <c r="M117" i="11"/>
  <c r="L117" i="11"/>
  <c r="K117" i="11"/>
  <c r="H117" i="11"/>
  <c r="J117" i="11"/>
  <c r="I117" i="11"/>
  <c r="P117" i="11"/>
  <c r="F117" i="11"/>
  <c r="C118" i="11"/>
  <c r="N118" i="11" l="1"/>
  <c r="O118" i="11"/>
  <c r="M118" i="11"/>
  <c r="P118" i="11"/>
  <c r="I118" i="11"/>
  <c r="L118" i="11"/>
  <c r="K118" i="11"/>
  <c r="H118" i="11"/>
  <c r="J118" i="11"/>
  <c r="C119" i="11"/>
  <c r="F118" i="11"/>
  <c r="M119" i="11" l="1"/>
  <c r="O119" i="11"/>
  <c r="N119" i="11"/>
  <c r="L119" i="11"/>
  <c r="P119" i="11"/>
  <c r="J119" i="11"/>
  <c r="K119" i="11"/>
  <c r="H119" i="11"/>
  <c r="I119" i="11"/>
  <c r="C120" i="11"/>
  <c r="F119" i="11"/>
  <c r="L120" i="11" l="1"/>
  <c r="P120" i="11"/>
  <c r="O120" i="11"/>
  <c r="N120" i="11"/>
  <c r="K120" i="11"/>
  <c r="J120" i="11"/>
  <c r="I120" i="11"/>
  <c r="H120" i="11"/>
  <c r="M120" i="11"/>
  <c r="F120" i="11"/>
  <c r="C121" i="11"/>
  <c r="O121" i="11" l="1"/>
  <c r="P121" i="11"/>
  <c r="N121" i="11"/>
  <c r="L121" i="11"/>
  <c r="H121" i="11"/>
  <c r="K121" i="11"/>
  <c r="J121" i="11"/>
  <c r="I121" i="11"/>
  <c r="M121" i="11"/>
  <c r="F121" i="11"/>
  <c r="C122" i="11"/>
  <c r="N122" i="11" l="1"/>
  <c r="P122" i="11"/>
  <c r="O122" i="11"/>
  <c r="L122" i="11"/>
  <c r="M122" i="11"/>
  <c r="I122" i="11"/>
  <c r="K122" i="11"/>
  <c r="J122" i="11"/>
  <c r="H122" i="11"/>
  <c r="F122" i="11"/>
  <c r="C123" i="11"/>
  <c r="M123" i="11" l="1"/>
  <c r="P123" i="11"/>
  <c r="O123" i="11"/>
  <c r="L123" i="11"/>
  <c r="J123" i="11"/>
  <c r="H123" i="11"/>
  <c r="N123" i="11"/>
  <c r="K123" i="11"/>
  <c r="I123" i="11"/>
  <c r="C124" i="11"/>
  <c r="F123" i="11"/>
  <c r="L124" i="11" l="1"/>
  <c r="P124" i="11"/>
  <c r="O124" i="11"/>
  <c r="N124" i="11"/>
  <c r="K124" i="11"/>
  <c r="M124" i="11"/>
  <c r="J124" i="11"/>
  <c r="I124" i="11"/>
  <c r="H124" i="11"/>
  <c r="F124" i="11"/>
  <c r="C125" i="11"/>
  <c r="O125" i="11" l="1"/>
  <c r="L125" i="11"/>
  <c r="P125" i="11"/>
  <c r="M125" i="11"/>
  <c r="N125" i="11"/>
  <c r="J125" i="11"/>
  <c r="I125" i="11"/>
  <c r="H125" i="11"/>
  <c r="K125" i="11"/>
  <c r="F125" i="11"/>
  <c r="C126" i="11"/>
  <c r="N126" i="11" l="1"/>
  <c r="L126" i="11"/>
  <c r="P126" i="11"/>
  <c r="I126" i="11"/>
  <c r="K126" i="11"/>
  <c r="M126" i="11"/>
  <c r="J126" i="11"/>
  <c r="H126" i="11"/>
  <c r="O126" i="11"/>
  <c r="F126" i="11"/>
  <c r="C127" i="11"/>
  <c r="M127" i="11" l="1"/>
  <c r="L127" i="11"/>
  <c r="P127" i="11"/>
  <c r="N127" i="11"/>
  <c r="O127" i="11"/>
  <c r="J127" i="11"/>
  <c r="K127" i="11"/>
  <c r="I127" i="11"/>
  <c r="H127" i="11"/>
  <c r="C128" i="11"/>
  <c r="F127" i="11"/>
  <c r="L128" i="11" l="1"/>
  <c r="P128" i="11"/>
  <c r="M128" i="11"/>
  <c r="N128" i="11"/>
  <c r="K128" i="11"/>
  <c r="H128" i="11"/>
  <c r="J128" i="11"/>
  <c r="I128" i="11"/>
  <c r="O128" i="11"/>
  <c r="F128" i="11"/>
  <c r="C129" i="11"/>
  <c r="O129" i="11" l="1"/>
  <c r="M129" i="11"/>
  <c r="L129" i="11"/>
  <c r="N129" i="11"/>
  <c r="P129" i="11"/>
  <c r="H129" i="11"/>
  <c r="K129" i="11"/>
  <c r="J129" i="11"/>
  <c r="I129" i="11"/>
  <c r="C130" i="11"/>
  <c r="F129" i="11"/>
  <c r="N130" i="11" l="1"/>
  <c r="M130" i="11"/>
  <c r="L130" i="11"/>
  <c r="O130" i="11"/>
  <c r="P130" i="11"/>
  <c r="I130" i="11"/>
  <c r="J130" i="11"/>
  <c r="K130" i="11"/>
  <c r="H130" i="11"/>
  <c r="F130" i="11"/>
  <c r="C131" i="11"/>
  <c r="M131" i="11" l="1"/>
  <c r="N131" i="11"/>
  <c r="L131" i="11"/>
  <c r="O131" i="11"/>
  <c r="J131" i="11"/>
  <c r="I131" i="11"/>
  <c r="H131" i="11"/>
  <c r="P131" i="11"/>
  <c r="K131" i="11"/>
  <c r="C132" i="11"/>
  <c r="F131" i="11"/>
  <c r="L132" i="11" l="1"/>
  <c r="P132" i="11"/>
  <c r="N132" i="11"/>
  <c r="M132" i="11"/>
  <c r="K132" i="11"/>
  <c r="J132" i="11"/>
  <c r="I132" i="11"/>
  <c r="O132" i="11"/>
  <c r="H132" i="11"/>
  <c r="C133" i="11"/>
  <c r="F132" i="11"/>
  <c r="O133" i="11" l="1"/>
  <c r="N133" i="11"/>
  <c r="M133" i="11"/>
  <c r="P133" i="11"/>
  <c r="L133" i="11"/>
  <c r="K133" i="11"/>
  <c r="H133" i="11"/>
  <c r="J133" i="11"/>
  <c r="I133" i="11"/>
  <c r="F133" i="11"/>
  <c r="C134" i="11"/>
  <c r="N134" i="11" l="1"/>
  <c r="O134" i="11"/>
  <c r="M134" i="11"/>
  <c r="L134" i="11"/>
  <c r="I134" i="11"/>
  <c r="P134" i="11"/>
  <c r="J134" i="11"/>
  <c r="K134" i="11"/>
  <c r="H134" i="11"/>
  <c r="C135" i="11"/>
  <c r="F134" i="11"/>
  <c r="M135" i="11" l="1"/>
  <c r="O135" i="11"/>
  <c r="N135" i="11"/>
  <c r="P135" i="11"/>
  <c r="J135" i="11"/>
  <c r="L135" i="11"/>
  <c r="I135" i="11"/>
  <c r="K135" i="11"/>
  <c r="H135" i="11"/>
  <c r="C136" i="11"/>
  <c r="F135" i="11"/>
  <c r="L136" i="11" l="1"/>
  <c r="P136" i="11"/>
  <c r="O136" i="11"/>
  <c r="N136" i="11"/>
  <c r="M136" i="11"/>
  <c r="K136" i="11"/>
  <c r="J136" i="11"/>
  <c r="I136" i="11"/>
  <c r="H136" i="11"/>
  <c r="C137" i="11"/>
  <c r="F136" i="11"/>
  <c r="O137" i="11" l="1"/>
  <c r="P137" i="11"/>
  <c r="N137" i="11"/>
  <c r="L137" i="11"/>
  <c r="H137" i="11"/>
  <c r="K137" i="11"/>
  <c r="M137" i="11"/>
  <c r="J137" i="11"/>
  <c r="I137" i="11"/>
  <c r="F137" i="11"/>
  <c r="C138" i="11"/>
  <c r="N138" i="11" l="1"/>
  <c r="P138" i="11"/>
  <c r="O138" i="11"/>
  <c r="L138" i="11"/>
  <c r="I138" i="11"/>
  <c r="K138" i="11"/>
  <c r="H138" i="11"/>
  <c r="M138" i="11"/>
  <c r="J138" i="11"/>
  <c r="C139" i="11"/>
  <c r="F138" i="11"/>
  <c r="M139" i="11" l="1"/>
  <c r="P139" i="11"/>
  <c r="O139" i="11"/>
  <c r="L139" i="11"/>
  <c r="N139" i="11"/>
  <c r="J139" i="11"/>
  <c r="H139" i="11"/>
  <c r="K139" i="11"/>
  <c r="I139" i="11"/>
  <c r="C140" i="11"/>
  <c r="F139" i="11"/>
  <c r="L140" i="11" l="1"/>
  <c r="P140" i="11"/>
  <c r="O140" i="11"/>
  <c r="M140" i="11"/>
  <c r="K140" i="11"/>
  <c r="N140" i="11"/>
  <c r="J140" i="11"/>
  <c r="I140" i="11"/>
  <c r="H140" i="11"/>
  <c r="C141" i="11"/>
  <c r="F140" i="11"/>
  <c r="O141" i="11" l="1"/>
  <c r="L141" i="11"/>
  <c r="P141" i="11"/>
  <c r="N141" i="11"/>
  <c r="M141" i="11"/>
  <c r="J141" i="11"/>
  <c r="I141" i="11"/>
  <c r="H141" i="11"/>
  <c r="K141" i="11"/>
  <c r="F141" i="11"/>
  <c r="C142" i="11"/>
  <c r="N142" i="11" l="1"/>
  <c r="L142" i="11"/>
  <c r="P142" i="11"/>
  <c r="M142" i="11"/>
  <c r="O142" i="11"/>
  <c r="I142" i="11"/>
  <c r="J142" i="11"/>
  <c r="H142" i="11"/>
  <c r="K142" i="11"/>
  <c r="F142" i="11"/>
  <c r="C143" i="11"/>
  <c r="M143" i="11" l="1"/>
  <c r="L143" i="11"/>
  <c r="P143" i="11"/>
  <c r="J143" i="11"/>
  <c r="K143" i="11"/>
  <c r="N143" i="11"/>
  <c r="I143" i="11"/>
  <c r="O143" i="11"/>
  <c r="H143" i="11"/>
  <c r="C144" i="11"/>
  <c r="F143" i="11"/>
  <c r="L144" i="11" l="1"/>
  <c r="P144" i="11"/>
  <c r="M144" i="11"/>
  <c r="N144" i="11"/>
  <c r="O144" i="11"/>
  <c r="K144" i="11"/>
  <c r="J144" i="11"/>
  <c r="H144" i="11"/>
  <c r="I144" i="11"/>
  <c r="C145" i="11"/>
  <c r="F144" i="11"/>
  <c r="O145" i="11" l="1"/>
  <c r="M145" i="11"/>
  <c r="L145" i="11"/>
  <c r="N145" i="11"/>
  <c r="H145" i="11"/>
  <c r="P145" i="11"/>
  <c r="J145" i="11"/>
  <c r="I145" i="11"/>
  <c r="K145" i="11"/>
  <c r="F145" i="11"/>
  <c r="C146" i="11"/>
  <c r="N146" i="11" l="1"/>
  <c r="M146" i="11"/>
  <c r="L146" i="11"/>
  <c r="O146" i="11"/>
  <c r="I146" i="11"/>
  <c r="P146" i="11"/>
  <c r="J146" i="11"/>
  <c r="H146" i="11"/>
  <c r="K146" i="11"/>
  <c r="C147" i="11"/>
  <c r="F146" i="11"/>
  <c r="M147" i="11" l="1"/>
  <c r="N147" i="11"/>
  <c r="L147" i="11"/>
  <c r="O147" i="11"/>
  <c r="P147" i="11"/>
  <c r="J147" i="11"/>
  <c r="I147" i="11"/>
  <c r="H147" i="11"/>
  <c r="K147" i="11"/>
  <c r="F147" i="11"/>
  <c r="C148" i="11"/>
  <c r="L148" i="11" l="1"/>
  <c r="P148" i="11"/>
  <c r="M148" i="11"/>
  <c r="K148" i="11"/>
  <c r="N148" i="11"/>
  <c r="J148" i="11"/>
  <c r="I148" i="11"/>
  <c r="O148" i="11"/>
  <c r="H148" i="11"/>
  <c r="F148" i="11"/>
  <c r="C149" i="11"/>
  <c r="O149" i="11" l="1"/>
  <c r="M149" i="11"/>
  <c r="L149" i="11"/>
  <c r="N149" i="11"/>
  <c r="K149" i="11"/>
  <c r="H149" i="11"/>
  <c r="J149" i="11"/>
  <c r="I149" i="11"/>
  <c r="P149" i="11"/>
  <c r="C150" i="11"/>
  <c r="F149" i="11"/>
  <c r="N150" i="11" l="1"/>
  <c r="M150" i="11"/>
  <c r="O150" i="11"/>
  <c r="P150" i="11"/>
  <c r="I150" i="11"/>
  <c r="L150" i="11"/>
  <c r="K150" i="11"/>
  <c r="H150" i="11"/>
  <c r="J150" i="11"/>
  <c r="C151" i="11"/>
  <c r="F150" i="11"/>
  <c r="M151" i="11" l="1"/>
  <c r="N151" i="11"/>
  <c r="P151" i="11"/>
  <c r="J151" i="11"/>
  <c r="K151" i="11"/>
  <c r="L151" i="11"/>
  <c r="O151" i="11"/>
  <c r="H151" i="11"/>
  <c r="I151" i="11"/>
  <c r="F151" i="11"/>
  <c r="C152" i="11"/>
  <c r="L152" i="11" l="1"/>
  <c r="P152" i="11"/>
  <c r="N152" i="11"/>
  <c r="M152" i="11"/>
  <c r="K152" i="11"/>
  <c r="J152" i="11"/>
  <c r="I152" i="11"/>
  <c r="O152" i="11"/>
  <c r="H152" i="11"/>
  <c r="C153" i="11"/>
  <c r="F152" i="11"/>
  <c r="O153" i="11" l="1"/>
  <c r="N153" i="11"/>
  <c r="M153" i="11"/>
  <c r="P153" i="11"/>
  <c r="L153" i="11"/>
  <c r="H153" i="11"/>
  <c r="J153" i="11"/>
  <c r="I153" i="11"/>
  <c r="K153" i="11"/>
  <c r="F153" i="11"/>
  <c r="C154" i="11"/>
  <c r="N154" i="11" l="1"/>
  <c r="O154" i="11"/>
  <c r="P154" i="11"/>
  <c r="I154" i="11"/>
  <c r="K154" i="11"/>
  <c r="J154" i="11"/>
  <c r="L154" i="11"/>
  <c r="H154" i="11"/>
  <c r="M154" i="11"/>
  <c r="C155" i="11"/>
  <c r="F154" i="11"/>
  <c r="M155" i="11" l="1"/>
  <c r="O155" i="11"/>
  <c r="L155" i="11"/>
  <c r="J155" i="11"/>
  <c r="P155" i="11"/>
  <c r="H155" i="11"/>
  <c r="K155" i="11"/>
  <c r="I155" i="11"/>
  <c r="N155" i="11"/>
  <c r="F155" i="11"/>
  <c r="C156" i="11"/>
  <c r="L156" i="11" l="1"/>
  <c r="P156" i="11"/>
  <c r="O156" i="11"/>
  <c r="M156" i="11"/>
  <c r="N156" i="11"/>
  <c r="K156" i="11"/>
  <c r="J156" i="11"/>
  <c r="I156" i="11"/>
  <c r="H156" i="11"/>
  <c r="F156" i="11"/>
  <c r="C157" i="11"/>
  <c r="O157" i="11" l="1"/>
  <c r="P157" i="11"/>
  <c r="N157" i="11"/>
  <c r="J157" i="11"/>
  <c r="I157" i="11"/>
  <c r="H157" i="11"/>
  <c r="L157" i="11"/>
  <c r="M157" i="11"/>
  <c r="K157" i="11"/>
  <c r="F157" i="11"/>
  <c r="C158" i="11"/>
  <c r="N158" i="11" l="1"/>
  <c r="P158" i="11"/>
  <c r="L158" i="11"/>
  <c r="I158" i="11"/>
  <c r="O158" i="11"/>
  <c r="M158" i="11"/>
  <c r="K158" i="11"/>
  <c r="J158" i="11"/>
  <c r="H158" i="11"/>
  <c r="F158" i="11"/>
  <c r="C159" i="11"/>
  <c r="M159" i="11" l="1"/>
  <c r="P159" i="11"/>
  <c r="L159" i="11"/>
  <c r="N159" i="11"/>
  <c r="J159" i="11"/>
  <c r="K159" i="11"/>
  <c r="O159" i="11"/>
  <c r="I159" i="11"/>
  <c r="H159" i="11"/>
  <c r="F159" i="11"/>
  <c r="C160" i="11"/>
  <c r="L160" i="11" l="1"/>
  <c r="P160" i="11"/>
  <c r="N160" i="11"/>
  <c r="O160" i="11"/>
  <c r="K160" i="11"/>
  <c r="I160" i="11"/>
  <c r="M160" i="11"/>
  <c r="J160" i="11"/>
  <c r="H160" i="11"/>
  <c r="C161" i="11"/>
  <c r="F160" i="11"/>
  <c r="O161" i="11" l="1"/>
  <c r="L161" i="11"/>
  <c r="N161" i="11"/>
  <c r="H161" i="11"/>
  <c r="P161" i="11"/>
  <c r="K161" i="11"/>
  <c r="M161" i="11"/>
  <c r="J161" i="11"/>
  <c r="I161" i="11"/>
  <c r="C162" i="11"/>
  <c r="F161" i="11"/>
  <c r="N162" i="11" l="1"/>
  <c r="L162" i="11"/>
  <c r="M162" i="11"/>
  <c r="I162" i="11"/>
  <c r="J162" i="11"/>
  <c r="K162" i="11"/>
  <c r="P162" i="11"/>
  <c r="H162" i="11"/>
  <c r="O162" i="11"/>
  <c r="C163" i="11"/>
  <c r="F162" i="11"/>
  <c r="M163" i="11" l="1"/>
  <c r="L163" i="11"/>
  <c r="O163" i="11"/>
  <c r="J163" i="11"/>
  <c r="N163" i="11"/>
  <c r="I163" i="11"/>
  <c r="H163" i="11"/>
  <c r="P163" i="11"/>
  <c r="K163" i="11"/>
  <c r="F163" i="11"/>
  <c r="C164" i="11"/>
  <c r="L164" i="11" l="1"/>
  <c r="P164" i="11"/>
  <c r="M164" i="11"/>
  <c r="K164" i="11"/>
  <c r="N164" i="11"/>
  <c r="J164" i="11"/>
  <c r="I164" i="11"/>
  <c r="O164" i="11"/>
  <c r="H164" i="11"/>
  <c r="C165" i="11"/>
  <c r="F164" i="11"/>
  <c r="O165" i="11" l="1"/>
  <c r="M165" i="11"/>
  <c r="L165" i="11"/>
  <c r="N165" i="11"/>
  <c r="K165" i="11"/>
  <c r="H165" i="11"/>
  <c r="J165" i="11"/>
  <c r="P165" i="11"/>
  <c r="I165" i="11"/>
  <c r="C166" i="11"/>
  <c r="F165" i="11"/>
  <c r="F77" i="8"/>
  <c r="N166" i="11" l="1"/>
  <c r="M166" i="11"/>
  <c r="O166" i="11"/>
  <c r="I166" i="11"/>
  <c r="P166" i="11"/>
  <c r="J166" i="11"/>
  <c r="K166" i="11"/>
  <c r="H166" i="11"/>
  <c r="L166" i="11"/>
  <c r="C167" i="11"/>
  <c r="F166" i="11"/>
  <c r="M167" i="11" l="1"/>
  <c r="N167" i="11"/>
  <c r="P167" i="11"/>
  <c r="J167" i="11"/>
  <c r="L167" i="11"/>
  <c r="I167" i="11"/>
  <c r="O167" i="11"/>
  <c r="K167" i="11"/>
  <c r="C168" i="11"/>
  <c r="F167" i="11"/>
  <c r="L168" i="11" l="1"/>
  <c r="P168" i="11"/>
  <c r="N168" i="11"/>
  <c r="K168" i="11"/>
  <c r="J168" i="11"/>
  <c r="I168" i="11"/>
  <c r="M168" i="11"/>
  <c r="O168" i="11"/>
  <c r="H168" i="11"/>
  <c r="C169" i="11"/>
  <c r="F168" i="11"/>
  <c r="O169" i="11" l="1"/>
  <c r="N169" i="11"/>
  <c r="M169" i="11"/>
  <c r="L169" i="11"/>
  <c r="H169" i="11"/>
  <c r="K169" i="11"/>
  <c r="P169" i="11"/>
  <c r="J169" i="11"/>
  <c r="I169" i="11"/>
  <c r="C170" i="11"/>
  <c r="F169" i="11"/>
  <c r="N170" i="11" l="1"/>
  <c r="O170" i="11"/>
  <c r="P170" i="11"/>
  <c r="I170" i="11"/>
  <c r="K170" i="11"/>
  <c r="J170" i="11"/>
  <c r="M170" i="11"/>
  <c r="H170" i="11"/>
  <c r="L170" i="11"/>
  <c r="F170" i="11"/>
  <c r="C171" i="11"/>
  <c r="M171" i="11" l="1"/>
  <c r="O171" i="11"/>
  <c r="J171" i="11"/>
  <c r="L171" i="11"/>
  <c r="P171" i="11"/>
  <c r="I171" i="11"/>
  <c r="N171" i="11"/>
  <c r="K171" i="11"/>
  <c r="H171" i="11"/>
  <c r="F171" i="11"/>
  <c r="C172" i="11"/>
  <c r="L172" i="11" l="1"/>
  <c r="P172" i="11"/>
  <c r="O172" i="11"/>
  <c r="M172" i="11"/>
  <c r="K172" i="11"/>
  <c r="N172" i="11"/>
  <c r="J172" i="11"/>
  <c r="I172" i="11"/>
  <c r="H172" i="11"/>
  <c r="F172" i="11"/>
  <c r="C173" i="11"/>
  <c r="O173" i="11" l="1"/>
  <c r="P173" i="11"/>
  <c r="N173" i="11"/>
  <c r="L173" i="11"/>
  <c r="J173" i="11"/>
  <c r="I173" i="11"/>
  <c r="H173" i="11"/>
  <c r="K173" i="11"/>
  <c r="M173" i="11"/>
  <c r="F173" i="11"/>
  <c r="C174" i="11"/>
  <c r="N174" i="11" l="1"/>
  <c r="P174" i="11"/>
  <c r="I174" i="11"/>
  <c r="O174" i="11"/>
  <c r="M174" i="11"/>
  <c r="J174" i="11"/>
  <c r="H174" i="11"/>
  <c r="L174" i="11"/>
  <c r="K174" i="11"/>
  <c r="F174" i="11"/>
  <c r="C176" i="11"/>
  <c r="C175" i="11"/>
  <c r="M175" i="11" l="1"/>
  <c r="P175" i="11"/>
  <c r="L175" i="11"/>
  <c r="J175" i="11"/>
  <c r="K175" i="11"/>
  <c r="O175" i="11"/>
  <c r="H175" i="11"/>
  <c r="N175" i="11"/>
  <c r="I175" i="11"/>
  <c r="L176" i="11"/>
  <c r="P176" i="11"/>
  <c r="N176" i="11"/>
  <c r="K176" i="11"/>
  <c r="O176" i="11"/>
  <c r="J176" i="11"/>
  <c r="I176" i="11"/>
  <c r="M176" i="11"/>
  <c r="H176" i="11"/>
  <c r="F176" i="11"/>
  <c r="F175" i="11"/>
  <c r="N57" i="10"/>
  <c r="J57" i="10"/>
  <c r="F57" i="10"/>
  <c r="P57" i="10"/>
  <c r="I57" i="10"/>
  <c r="H57" i="10"/>
  <c r="M57" i="10"/>
  <c r="L57" i="10"/>
  <c r="O57" i="10"/>
  <c r="K57" i="10"/>
  <c r="C58" i="10"/>
  <c r="F58" i="10" l="1"/>
  <c r="M58" i="10"/>
  <c r="H58" i="10"/>
  <c r="K58" i="10"/>
  <c r="O58" i="10"/>
  <c r="I58" i="10"/>
  <c r="J58" i="10"/>
  <c r="L58" i="10"/>
  <c r="N58" i="10"/>
  <c r="P58" i="10"/>
  <c r="C8" i="10"/>
  <c r="I8" i="10" l="1"/>
  <c r="K8" i="10"/>
  <c r="J8" i="10"/>
  <c r="O8" i="10"/>
  <c r="L8" i="10"/>
  <c r="N8" i="10"/>
  <c r="M8" i="10"/>
  <c r="P8" i="10"/>
  <c r="H8" i="10"/>
  <c r="F8" i="10"/>
  <c r="C9" i="10"/>
  <c r="C59" i="10"/>
  <c r="O59" i="10" l="1"/>
  <c r="L59" i="10"/>
  <c r="N59" i="10"/>
  <c r="F59" i="10"/>
  <c r="I59" i="10"/>
  <c r="J59" i="10"/>
  <c r="K59" i="10"/>
  <c r="P59" i="10"/>
  <c r="H59" i="10"/>
  <c r="M59" i="10"/>
  <c r="C10" i="10"/>
  <c r="M9" i="10"/>
  <c r="I9" i="10"/>
  <c r="F9" i="10"/>
  <c r="J9" i="10"/>
  <c r="H9" i="10"/>
  <c r="L9" i="10"/>
  <c r="O9" i="10"/>
  <c r="N9" i="10"/>
  <c r="P9" i="10"/>
  <c r="K9" i="10"/>
  <c r="C60" i="10"/>
  <c r="C11" i="10" l="1"/>
  <c r="H10" i="10"/>
  <c r="K10" i="10"/>
  <c r="N10" i="10"/>
  <c r="I10" i="10"/>
  <c r="O10" i="10"/>
  <c r="M10" i="10"/>
  <c r="F10" i="10"/>
  <c r="L10" i="10"/>
  <c r="P10" i="10"/>
  <c r="J10" i="10"/>
  <c r="C61" i="10"/>
  <c r="P60" i="10"/>
  <c r="N60" i="10"/>
  <c r="O60" i="10"/>
  <c r="I60" i="10"/>
  <c r="H60" i="10"/>
  <c r="K60" i="10"/>
  <c r="L60" i="10"/>
  <c r="M60" i="10"/>
  <c r="F60" i="10"/>
  <c r="J60" i="10"/>
  <c r="C62" i="10" l="1"/>
  <c r="C12" i="10"/>
  <c r="J61" i="10"/>
  <c r="F61" i="10"/>
  <c r="L61" i="10"/>
  <c r="O61" i="10"/>
  <c r="H61" i="10"/>
  <c r="I61" i="10"/>
  <c r="K61" i="10"/>
  <c r="M61" i="10"/>
  <c r="P61" i="10"/>
  <c r="N61" i="10"/>
  <c r="O11" i="10"/>
  <c r="M11" i="10"/>
  <c r="K11" i="10"/>
  <c r="F11" i="10"/>
  <c r="I11" i="10"/>
  <c r="N11" i="10"/>
  <c r="H11" i="10"/>
  <c r="J11" i="10"/>
  <c r="P11" i="10"/>
  <c r="L11" i="10"/>
  <c r="F12" i="10" l="1"/>
  <c r="P12" i="10"/>
  <c r="J12" i="10"/>
  <c r="I12" i="10"/>
  <c r="O12" i="10"/>
  <c r="M12" i="10"/>
  <c r="L12" i="10"/>
  <c r="H12" i="10"/>
  <c r="K12" i="10"/>
  <c r="N12" i="10"/>
  <c r="C63" i="10"/>
  <c r="C13" i="10"/>
  <c r="O62" i="10"/>
  <c r="H62" i="10"/>
  <c r="F62" i="10"/>
  <c r="L62" i="10"/>
  <c r="P62" i="10"/>
  <c r="N62" i="10"/>
  <c r="J62" i="10"/>
  <c r="M62" i="10"/>
  <c r="K62" i="10"/>
  <c r="I62" i="10"/>
  <c r="C64" i="10" l="1"/>
  <c r="I63" i="10"/>
  <c r="M63" i="10"/>
  <c r="L63" i="10"/>
  <c r="N63" i="10"/>
  <c r="J63" i="10"/>
  <c r="O63" i="10"/>
  <c r="H63" i="10"/>
  <c r="P63" i="10"/>
  <c r="K63" i="10"/>
  <c r="F63" i="10"/>
  <c r="C14" i="10"/>
  <c r="J13" i="10"/>
  <c r="I13" i="10"/>
  <c r="O13" i="10"/>
  <c r="H13" i="10"/>
  <c r="K13" i="10"/>
  <c r="F13" i="10"/>
  <c r="M13" i="10"/>
  <c r="N13" i="10"/>
  <c r="L13" i="10"/>
  <c r="P13" i="10"/>
  <c r="C65" i="10" l="1"/>
  <c r="C15" i="10"/>
  <c r="P14" i="10"/>
  <c r="K14" i="10"/>
  <c r="F14" i="10"/>
  <c r="L14" i="10"/>
  <c r="M14" i="10"/>
  <c r="N14" i="10"/>
  <c r="J14" i="10"/>
  <c r="O14" i="10"/>
  <c r="I14" i="10"/>
  <c r="H14" i="10"/>
  <c r="I64" i="10"/>
  <c r="P64" i="10"/>
  <c r="L64" i="10"/>
  <c r="K64" i="10"/>
  <c r="F64" i="10"/>
  <c r="O64" i="10"/>
  <c r="N64" i="10"/>
  <c r="H64" i="10"/>
  <c r="M64" i="10"/>
  <c r="J64" i="10"/>
  <c r="C66" i="10" l="1"/>
  <c r="C16" i="10"/>
  <c r="O15" i="10"/>
  <c r="K15" i="10"/>
  <c r="M15" i="10"/>
  <c r="H15" i="10"/>
  <c r="J15" i="10"/>
  <c r="N15" i="10"/>
  <c r="P15" i="10"/>
  <c r="F15" i="10"/>
  <c r="L15" i="10"/>
  <c r="I15" i="10"/>
  <c r="P65" i="10"/>
  <c r="N65" i="10"/>
  <c r="I65" i="10"/>
  <c r="L65" i="10"/>
  <c r="K65" i="10"/>
  <c r="J65" i="10"/>
  <c r="M65" i="10"/>
  <c r="F65" i="10"/>
  <c r="H65" i="10"/>
  <c r="O65" i="10"/>
  <c r="C17" i="10" l="1"/>
  <c r="C67" i="10"/>
  <c r="N16" i="10"/>
  <c r="F16" i="10"/>
  <c r="O16" i="10"/>
  <c r="L16" i="10"/>
  <c r="H16" i="10"/>
  <c r="K16" i="10"/>
  <c r="I16" i="10"/>
  <c r="P16" i="10"/>
  <c r="M16" i="10"/>
  <c r="J16" i="10"/>
  <c r="N66" i="10"/>
  <c r="L66" i="10"/>
  <c r="K66" i="10"/>
  <c r="F66" i="10"/>
  <c r="I66" i="10"/>
  <c r="O66" i="10"/>
  <c r="M66" i="10"/>
  <c r="J66" i="10"/>
  <c r="H66" i="10"/>
  <c r="P66" i="10"/>
  <c r="C18" i="10" l="1"/>
  <c r="H67" i="10"/>
  <c r="L67" i="10"/>
  <c r="M67" i="10"/>
  <c r="P67" i="10"/>
  <c r="K67" i="10"/>
  <c r="F67" i="10"/>
  <c r="J67" i="10"/>
  <c r="I67" i="10"/>
  <c r="N67" i="10"/>
  <c r="O67" i="10"/>
  <c r="C68" i="10"/>
  <c r="M17" i="10"/>
  <c r="F17" i="10"/>
  <c r="N17" i="10"/>
  <c r="L17" i="10"/>
  <c r="I17" i="10"/>
  <c r="J17" i="10"/>
  <c r="H17" i="10"/>
  <c r="P17" i="10"/>
  <c r="O17" i="10"/>
  <c r="K17" i="10"/>
  <c r="C69" i="10" l="1"/>
  <c r="C19" i="10"/>
  <c r="F68" i="10"/>
  <c r="K68" i="10"/>
  <c r="I68" i="10"/>
  <c r="J68" i="10"/>
  <c r="P68" i="10"/>
  <c r="M68" i="10"/>
  <c r="H68" i="10"/>
  <c r="O68" i="10"/>
  <c r="L68" i="10"/>
  <c r="N68" i="10"/>
  <c r="J18" i="10"/>
  <c r="O18" i="10"/>
  <c r="K18" i="10"/>
  <c r="F18" i="10"/>
  <c r="P18" i="10"/>
  <c r="H18" i="10"/>
  <c r="M18" i="10"/>
  <c r="N18" i="10"/>
  <c r="L18" i="10"/>
  <c r="I18" i="10"/>
  <c r="C20" i="10" l="1"/>
  <c r="K19" i="10"/>
  <c r="I19" i="10"/>
  <c r="M19" i="10"/>
  <c r="F19" i="10"/>
  <c r="O19" i="10"/>
  <c r="P19" i="10"/>
  <c r="H19" i="10"/>
  <c r="N19" i="10"/>
  <c r="L19" i="10"/>
  <c r="J19" i="10"/>
  <c r="C70" i="10"/>
  <c r="J69" i="10"/>
  <c r="K69" i="10"/>
  <c r="I69" i="10"/>
  <c r="L69" i="10"/>
  <c r="N69" i="10"/>
  <c r="O69" i="10"/>
  <c r="F69" i="10"/>
  <c r="H69" i="10"/>
  <c r="M69" i="10"/>
  <c r="P69" i="10"/>
  <c r="C71" i="10" l="1"/>
  <c r="C21" i="10"/>
  <c r="K70" i="10"/>
  <c r="L70" i="10"/>
  <c r="F70" i="10"/>
  <c r="N70" i="10"/>
  <c r="O70" i="10"/>
  <c r="J70" i="10"/>
  <c r="H70" i="10"/>
  <c r="M70" i="10"/>
  <c r="I70" i="10"/>
  <c r="P70" i="10"/>
  <c r="L20" i="10"/>
  <c r="N20" i="10"/>
  <c r="F20" i="10"/>
  <c r="M20" i="10"/>
  <c r="I20" i="10"/>
  <c r="K20" i="10"/>
  <c r="O20" i="10"/>
  <c r="P20" i="10"/>
  <c r="J20" i="10"/>
  <c r="H20" i="10"/>
  <c r="C72" i="10" l="1"/>
  <c r="C22" i="10"/>
  <c r="J21" i="10"/>
  <c r="N21" i="10"/>
  <c r="I21" i="10"/>
  <c r="P21" i="10"/>
  <c r="H21" i="10"/>
  <c r="L21" i="10"/>
  <c r="M21" i="10"/>
  <c r="F21" i="10"/>
  <c r="K21" i="10"/>
  <c r="O21" i="10"/>
  <c r="H71" i="10"/>
  <c r="O71" i="10"/>
  <c r="F71" i="10"/>
  <c r="M71" i="10"/>
  <c r="N71" i="10"/>
  <c r="I71" i="10"/>
  <c r="P71" i="10"/>
  <c r="J71" i="10"/>
  <c r="L71" i="10"/>
  <c r="K71" i="10"/>
  <c r="C23" i="10" l="1"/>
  <c r="C73" i="10"/>
  <c r="F22" i="10"/>
  <c r="K22" i="10"/>
  <c r="O22" i="10"/>
  <c r="L22" i="10"/>
  <c r="M22" i="10"/>
  <c r="I22" i="10"/>
  <c r="P22" i="10"/>
  <c r="H22" i="10"/>
  <c r="J22" i="10"/>
  <c r="N22" i="10"/>
  <c r="K72" i="10"/>
  <c r="J72" i="10"/>
  <c r="F72" i="10"/>
  <c r="H72" i="10"/>
  <c r="P72" i="10"/>
  <c r="M72" i="10"/>
  <c r="I72" i="10"/>
  <c r="O72" i="10"/>
  <c r="L72" i="10"/>
  <c r="N72" i="10"/>
  <c r="O73" i="10" l="1"/>
  <c r="J73" i="10"/>
  <c r="P73" i="10"/>
  <c r="F73" i="10"/>
  <c r="M73" i="10"/>
  <c r="I73" i="10"/>
  <c r="L73" i="10"/>
  <c r="K73" i="10"/>
  <c r="N73" i="10"/>
  <c r="H73" i="10"/>
  <c r="C24" i="10"/>
  <c r="C74" i="10"/>
  <c r="H23" i="10"/>
  <c r="I23" i="10"/>
  <c r="K23" i="10"/>
  <c r="M23" i="10"/>
  <c r="O23" i="10"/>
  <c r="F23" i="10"/>
  <c r="J23" i="10"/>
  <c r="P23" i="10"/>
  <c r="L23" i="10"/>
  <c r="N23" i="10"/>
  <c r="H24" i="10" l="1"/>
  <c r="N24" i="10"/>
  <c r="J24" i="10"/>
  <c r="F24" i="10"/>
  <c r="L24" i="10"/>
  <c r="K24" i="10"/>
  <c r="O24" i="10"/>
  <c r="M24" i="10"/>
  <c r="I24" i="10"/>
  <c r="P24" i="10"/>
  <c r="C75" i="10"/>
  <c r="C25" i="10"/>
  <c r="F74" i="10"/>
  <c r="L74" i="10"/>
  <c r="P74" i="10"/>
  <c r="O74" i="10"/>
  <c r="I74" i="10"/>
  <c r="M74" i="10"/>
  <c r="N74" i="10"/>
  <c r="H74" i="10"/>
  <c r="J74" i="10"/>
  <c r="K74" i="10"/>
  <c r="C76" i="10" l="1"/>
  <c r="C26" i="10"/>
  <c r="P75" i="10"/>
  <c r="H75" i="10"/>
  <c r="I75" i="10"/>
  <c r="M75" i="10"/>
  <c r="K75" i="10"/>
  <c r="J75" i="10"/>
  <c r="O75" i="10"/>
  <c r="F75" i="10"/>
  <c r="L75" i="10"/>
  <c r="N75" i="10"/>
  <c r="J25" i="10"/>
  <c r="M25" i="10"/>
  <c r="O25" i="10"/>
  <c r="H25" i="10"/>
  <c r="L25" i="10"/>
  <c r="F25" i="10"/>
  <c r="P25" i="10"/>
  <c r="N25" i="10"/>
  <c r="K25" i="10"/>
  <c r="I25" i="10"/>
  <c r="F26" i="10" l="1"/>
  <c r="P26" i="10"/>
  <c r="L26" i="10"/>
  <c r="K26" i="10"/>
  <c r="H26" i="10"/>
  <c r="M26" i="10"/>
  <c r="J26" i="10"/>
  <c r="O26" i="10"/>
  <c r="N26" i="10"/>
  <c r="I26" i="10"/>
  <c r="C27" i="10"/>
  <c r="N76" i="10"/>
  <c r="K76" i="10"/>
  <c r="F76" i="10"/>
  <c r="O76" i="10"/>
  <c r="I76" i="10"/>
  <c r="L76" i="10"/>
  <c r="J76" i="10"/>
  <c r="H76" i="10"/>
  <c r="M76" i="10"/>
  <c r="P76" i="10"/>
  <c r="C77" i="10"/>
  <c r="M77" i="10" l="1"/>
  <c r="K77" i="10"/>
  <c r="N77" i="10"/>
  <c r="F77" i="10"/>
  <c r="P77" i="10"/>
  <c r="H77" i="10"/>
  <c r="J77" i="10"/>
  <c r="L77" i="10"/>
  <c r="I77" i="10"/>
  <c r="O77" i="10"/>
  <c r="F27" i="10"/>
  <c r="M27" i="10"/>
  <c r="N27" i="10"/>
  <c r="P27" i="10"/>
  <c r="I27" i="10"/>
  <c r="O27" i="10"/>
  <c r="L27" i="10"/>
  <c r="J27" i="10"/>
  <c r="H27" i="10"/>
  <c r="K27" i="10"/>
  <c r="C78" i="10"/>
  <c r="C28" i="10"/>
  <c r="C79" i="10" l="1"/>
  <c r="C29" i="10"/>
  <c r="L28" i="10"/>
  <c r="I28" i="10"/>
  <c r="H28" i="10"/>
  <c r="K28" i="10"/>
  <c r="O28" i="10"/>
  <c r="N28" i="10"/>
  <c r="J28" i="10"/>
  <c r="F28" i="10"/>
  <c r="P28" i="10"/>
  <c r="M28" i="10"/>
  <c r="K78" i="10"/>
  <c r="M78" i="10"/>
  <c r="I78" i="10"/>
  <c r="N78" i="10"/>
  <c r="P78" i="10"/>
  <c r="J78" i="10"/>
  <c r="L78" i="10"/>
  <c r="O78" i="10"/>
  <c r="F78" i="10"/>
  <c r="H78" i="10"/>
  <c r="C30" i="10" l="1"/>
  <c r="C80" i="10"/>
  <c r="O29" i="10"/>
  <c r="L29" i="10"/>
  <c r="N29" i="10"/>
  <c r="H29" i="10"/>
  <c r="M29" i="10"/>
  <c r="I29" i="10"/>
  <c r="J29" i="10"/>
  <c r="F29" i="10"/>
  <c r="P29" i="10"/>
  <c r="K29" i="10"/>
  <c r="L79" i="10"/>
  <c r="P79" i="10"/>
  <c r="I79" i="10"/>
  <c r="H79" i="10"/>
  <c r="J79" i="10"/>
  <c r="N79" i="10"/>
  <c r="M79" i="10"/>
  <c r="O79" i="10"/>
  <c r="K79" i="10"/>
  <c r="F79" i="10"/>
  <c r="C31" i="10" l="1"/>
  <c r="C81" i="10"/>
  <c r="I80" i="10"/>
  <c r="J80" i="10"/>
  <c r="M80" i="10"/>
  <c r="H80" i="10"/>
  <c r="K80" i="10"/>
  <c r="F80" i="10"/>
  <c r="O80" i="10"/>
  <c r="N80" i="10"/>
  <c r="P80" i="10"/>
  <c r="L80" i="10"/>
  <c r="H30" i="10"/>
  <c r="F30" i="10"/>
  <c r="J30" i="10"/>
  <c r="M30" i="10"/>
  <c r="K30" i="10"/>
  <c r="N30" i="10"/>
  <c r="O30" i="10"/>
  <c r="P30" i="10"/>
  <c r="I30" i="10"/>
  <c r="L30" i="10"/>
  <c r="P81" i="10" l="1"/>
  <c r="O81" i="10"/>
  <c r="K81" i="10"/>
  <c r="J81" i="10"/>
  <c r="M81" i="10"/>
  <c r="L81" i="10"/>
  <c r="F81" i="10"/>
  <c r="N81" i="10"/>
  <c r="H81" i="10"/>
  <c r="I81" i="10"/>
  <c r="C32" i="10"/>
  <c r="C82" i="10"/>
  <c r="J31" i="10"/>
  <c r="P31" i="10"/>
  <c r="L31" i="10"/>
  <c r="M31" i="10"/>
  <c r="N31" i="10"/>
  <c r="I31" i="10"/>
  <c r="K31" i="10"/>
  <c r="O31" i="10"/>
  <c r="F31" i="10"/>
  <c r="H31" i="10"/>
  <c r="C33" i="10" l="1"/>
  <c r="H32" i="10"/>
  <c r="L32" i="10"/>
  <c r="M32" i="10"/>
  <c r="I32" i="10"/>
  <c r="N32" i="10"/>
  <c r="J32" i="10"/>
  <c r="O32" i="10"/>
  <c r="P32" i="10"/>
  <c r="F32" i="10"/>
  <c r="K32" i="10"/>
  <c r="C83" i="10"/>
  <c r="J82" i="10"/>
  <c r="H82" i="10"/>
  <c r="P82" i="10"/>
  <c r="K82" i="10"/>
  <c r="O82" i="10"/>
  <c r="M82" i="10"/>
  <c r="L82" i="10"/>
  <c r="N82" i="10"/>
  <c r="F82" i="10"/>
  <c r="I82" i="10"/>
  <c r="C84" i="10" l="1"/>
  <c r="C34" i="10"/>
  <c r="N83" i="10"/>
  <c r="F83" i="10"/>
  <c r="P83" i="10"/>
  <c r="O83" i="10"/>
  <c r="H83" i="10"/>
  <c r="M83" i="10"/>
  <c r="K83" i="10"/>
  <c r="J83" i="10"/>
  <c r="I83" i="10"/>
  <c r="L83" i="10"/>
  <c r="J33" i="10"/>
  <c r="K33" i="10"/>
  <c r="L33" i="10"/>
  <c r="O33" i="10"/>
  <c r="H33" i="10"/>
  <c r="I33" i="10"/>
  <c r="F33" i="10"/>
  <c r="P33" i="10"/>
  <c r="M33" i="10"/>
  <c r="N33" i="10"/>
  <c r="C35" i="10" l="1"/>
  <c r="C85" i="10"/>
  <c r="M34" i="10"/>
  <c r="J34" i="10"/>
  <c r="K34" i="10"/>
  <c r="I34" i="10"/>
  <c r="O34" i="10"/>
  <c r="N34" i="10"/>
  <c r="L34" i="10"/>
  <c r="H34" i="10"/>
  <c r="F34" i="10"/>
  <c r="P34" i="10"/>
  <c r="I84" i="10"/>
  <c r="L84" i="10"/>
  <c r="K84" i="10"/>
  <c r="N84" i="10"/>
  <c r="O84" i="10"/>
  <c r="M84" i="10"/>
  <c r="H84" i="10"/>
  <c r="F84" i="10"/>
  <c r="J84" i="10"/>
  <c r="P84" i="10"/>
  <c r="C36" i="10" l="1"/>
  <c r="N85" i="10"/>
  <c r="H85" i="10"/>
  <c r="M85" i="10"/>
  <c r="F85" i="10"/>
  <c r="L85" i="10"/>
  <c r="I85" i="10"/>
  <c r="O85" i="10"/>
  <c r="P85" i="10"/>
  <c r="K85" i="10"/>
  <c r="J85" i="10"/>
  <c r="C86" i="10"/>
  <c r="I35" i="10"/>
  <c r="L35" i="10"/>
  <c r="J35" i="10"/>
  <c r="F35" i="10"/>
  <c r="K35" i="10"/>
  <c r="M35" i="10"/>
  <c r="N35" i="10"/>
  <c r="P35" i="10"/>
  <c r="O35" i="10"/>
  <c r="H35" i="10"/>
  <c r="C87" i="10" l="1"/>
  <c r="C37" i="10"/>
  <c r="H86" i="10"/>
  <c r="F86" i="10"/>
  <c r="K86" i="10"/>
  <c r="I86" i="10"/>
  <c r="P86" i="10"/>
  <c r="J86" i="10"/>
  <c r="L86" i="10"/>
  <c r="M86" i="10"/>
  <c r="N86" i="10"/>
  <c r="O86" i="10"/>
  <c r="P36" i="10"/>
  <c r="H36" i="10"/>
  <c r="L36" i="10"/>
  <c r="J36" i="10"/>
  <c r="K36" i="10"/>
  <c r="O36" i="10"/>
  <c r="F36" i="10"/>
  <c r="N36" i="10"/>
  <c r="M36" i="10"/>
  <c r="I36" i="10"/>
  <c r="P37" i="10" l="1"/>
  <c r="K37" i="10"/>
  <c r="I37" i="10"/>
  <c r="H37" i="10"/>
  <c r="L37" i="10"/>
  <c r="N37" i="10"/>
  <c r="J37" i="10"/>
  <c r="F37" i="10"/>
  <c r="M37" i="10"/>
  <c r="O37" i="10"/>
  <c r="C88" i="10"/>
  <c r="C38" i="10"/>
  <c r="N87" i="10"/>
  <c r="F87" i="10"/>
  <c r="O87" i="10"/>
  <c r="M87" i="10"/>
  <c r="J87" i="10"/>
  <c r="L87" i="10"/>
  <c r="P87" i="10"/>
  <c r="K87" i="10"/>
  <c r="I87" i="10"/>
  <c r="H87" i="10"/>
  <c r="C89" i="10" l="1"/>
  <c r="K88" i="10"/>
  <c r="L88" i="10"/>
  <c r="F88" i="10"/>
  <c r="P88" i="10"/>
  <c r="M88" i="10"/>
  <c r="I88" i="10"/>
  <c r="O88" i="10"/>
  <c r="N88" i="10"/>
  <c r="H88" i="10"/>
  <c r="J88" i="10"/>
  <c r="C39" i="10"/>
  <c r="I38" i="10"/>
  <c r="K38" i="10"/>
  <c r="P38" i="10"/>
  <c r="F38" i="10"/>
  <c r="J38" i="10"/>
  <c r="H38" i="10"/>
  <c r="O38" i="10"/>
  <c r="L38" i="10"/>
  <c r="M38" i="10"/>
  <c r="N38" i="10"/>
  <c r="K39" i="10" l="1"/>
  <c r="F39" i="10"/>
  <c r="O39" i="10"/>
  <c r="N39" i="10"/>
  <c r="L39" i="10"/>
  <c r="H39" i="10"/>
  <c r="I39" i="10"/>
  <c r="M39" i="10"/>
  <c r="J39" i="10"/>
  <c r="P39" i="10"/>
  <c r="C90" i="10"/>
  <c r="C40" i="10"/>
  <c r="L89" i="10"/>
  <c r="M89" i="10"/>
  <c r="P89" i="10"/>
  <c r="N89" i="10"/>
  <c r="O89" i="10"/>
  <c r="F89" i="10"/>
  <c r="J89" i="10"/>
  <c r="K89" i="10"/>
  <c r="I89" i="10"/>
  <c r="H89" i="10"/>
  <c r="C91" i="10" l="1"/>
  <c r="H40" i="10"/>
  <c r="I40" i="10"/>
  <c r="F40" i="10"/>
  <c r="L40" i="10"/>
  <c r="O40" i="10"/>
  <c r="M40" i="10"/>
  <c r="N40" i="10"/>
  <c r="P40" i="10"/>
  <c r="K40" i="10"/>
  <c r="J40" i="10"/>
  <c r="L90" i="10"/>
  <c r="O90" i="10"/>
  <c r="P90" i="10"/>
  <c r="H90" i="10"/>
  <c r="J90" i="10"/>
  <c r="M90" i="10"/>
  <c r="K90" i="10"/>
  <c r="N90" i="10"/>
  <c r="I90" i="10"/>
  <c r="F90" i="10"/>
  <c r="C41" i="10"/>
  <c r="C42" i="10" l="1"/>
  <c r="C92" i="10"/>
  <c r="K41" i="10"/>
  <c r="N41" i="10"/>
  <c r="J41" i="10"/>
  <c r="O41" i="10"/>
  <c r="M41" i="10"/>
  <c r="P41" i="10"/>
  <c r="L41" i="10"/>
  <c r="H41" i="10"/>
  <c r="F41" i="10"/>
  <c r="I41" i="10"/>
  <c r="H91" i="10"/>
  <c r="F91" i="10"/>
  <c r="K91" i="10"/>
  <c r="O91" i="10"/>
  <c r="L91" i="10"/>
  <c r="J91" i="10"/>
  <c r="P91" i="10"/>
  <c r="I91" i="10"/>
  <c r="M91" i="10"/>
  <c r="N91" i="10"/>
  <c r="C93" i="10" l="1"/>
  <c r="C43" i="10"/>
  <c r="J92" i="10"/>
  <c r="O92" i="10"/>
  <c r="I92" i="10"/>
  <c r="M92" i="10"/>
  <c r="L92" i="10"/>
  <c r="P92" i="10"/>
  <c r="N92" i="10"/>
  <c r="H92" i="10"/>
  <c r="K92" i="10"/>
  <c r="F92" i="10"/>
  <c r="F42" i="10"/>
  <c r="O42" i="10"/>
  <c r="H42" i="10"/>
  <c r="J42" i="10"/>
  <c r="I42" i="10"/>
  <c r="M42" i="10"/>
  <c r="L42" i="10"/>
  <c r="N42" i="10"/>
  <c r="P42" i="10"/>
  <c r="K42" i="10"/>
  <c r="C44" i="10" l="1"/>
  <c r="I43" i="10"/>
  <c r="K43" i="10"/>
  <c r="J43" i="10"/>
  <c r="N43" i="10"/>
  <c r="O43" i="10"/>
  <c r="F43" i="10"/>
  <c r="M43" i="10"/>
  <c r="P43" i="10"/>
  <c r="L43" i="10"/>
  <c r="H43" i="10"/>
  <c r="C94" i="10"/>
  <c r="P93" i="10"/>
  <c r="F93" i="10"/>
  <c r="J93" i="10"/>
  <c r="M93" i="10"/>
  <c r="L93" i="10"/>
  <c r="N93" i="10"/>
  <c r="O93" i="10"/>
  <c r="I93" i="10"/>
  <c r="H93" i="10"/>
  <c r="K93" i="10"/>
  <c r="C95" i="10" l="1"/>
  <c r="C45" i="10"/>
  <c r="H94" i="10"/>
  <c r="P94" i="10"/>
  <c r="J94" i="10"/>
  <c r="K94" i="10"/>
  <c r="I94" i="10"/>
  <c r="N94" i="10"/>
  <c r="O94" i="10"/>
  <c r="M94" i="10"/>
  <c r="F94" i="10"/>
  <c r="L94" i="10"/>
  <c r="K44" i="10"/>
  <c r="I44" i="10"/>
  <c r="J44" i="10"/>
  <c r="P44" i="10"/>
  <c r="O44" i="10"/>
  <c r="N44" i="10"/>
  <c r="L44" i="10"/>
  <c r="M44" i="10"/>
  <c r="F44" i="10"/>
  <c r="H44" i="10"/>
  <c r="C46" i="10" l="1"/>
  <c r="L95" i="10"/>
  <c r="H95" i="10"/>
  <c r="P95" i="10"/>
  <c r="F95" i="10"/>
  <c r="N95" i="10"/>
  <c r="M95" i="10"/>
  <c r="K95" i="10"/>
  <c r="J95" i="10"/>
  <c r="O95" i="10"/>
  <c r="I95" i="10"/>
  <c r="P45" i="10"/>
  <c r="H45" i="10"/>
  <c r="J45" i="10"/>
  <c r="F45" i="10"/>
  <c r="I45" i="10"/>
  <c r="M45" i="10"/>
  <c r="K45" i="10"/>
  <c r="N45" i="10"/>
  <c r="O45" i="10"/>
  <c r="L45" i="10"/>
  <c r="C96" i="10"/>
  <c r="C47" i="10" l="1"/>
  <c r="C97" i="10"/>
  <c r="P96" i="10"/>
  <c r="L96" i="10"/>
  <c r="F96" i="10"/>
  <c r="N96" i="10"/>
  <c r="J96" i="10"/>
  <c r="H96" i="10"/>
  <c r="M96" i="10"/>
  <c r="O96" i="10"/>
  <c r="I96" i="10"/>
  <c r="K96" i="10"/>
  <c r="J46" i="10"/>
  <c r="M46" i="10"/>
  <c r="F46" i="10"/>
  <c r="O46" i="10"/>
  <c r="N46" i="10"/>
  <c r="P46" i="10"/>
  <c r="K46" i="10"/>
  <c r="H46" i="10"/>
  <c r="L46" i="10"/>
  <c r="I46" i="10"/>
  <c r="C98" i="10" l="1"/>
  <c r="C48" i="10"/>
  <c r="J97" i="10"/>
  <c r="H97" i="10"/>
  <c r="I97" i="10"/>
  <c r="F97" i="10"/>
  <c r="L97" i="10"/>
  <c r="M97" i="10"/>
  <c r="O97" i="10"/>
  <c r="P97" i="10"/>
  <c r="K97" i="10"/>
  <c r="N97" i="10"/>
  <c r="P47" i="10"/>
  <c r="L47" i="10"/>
  <c r="O47" i="10"/>
  <c r="N47" i="10"/>
  <c r="M47" i="10"/>
  <c r="J47" i="10"/>
  <c r="F47" i="10"/>
  <c r="I47" i="10"/>
  <c r="K47" i="10"/>
  <c r="H47" i="10"/>
  <c r="C99" i="10" l="1"/>
  <c r="C49" i="10"/>
  <c r="F48" i="10"/>
  <c r="L48" i="10"/>
  <c r="N48" i="10"/>
  <c r="M48" i="10"/>
  <c r="O48" i="10"/>
  <c r="I48" i="10"/>
  <c r="P48" i="10"/>
  <c r="K48" i="10"/>
  <c r="H48" i="10"/>
  <c r="J48" i="10"/>
  <c r="J98" i="10"/>
  <c r="P98" i="10"/>
  <c r="F98" i="10"/>
  <c r="H98" i="10"/>
  <c r="K98" i="10"/>
  <c r="M98" i="10"/>
  <c r="N98" i="10"/>
  <c r="L98" i="10"/>
  <c r="I98" i="10"/>
  <c r="O98" i="10"/>
  <c r="C50" i="10" l="1"/>
  <c r="L49" i="10"/>
  <c r="K49" i="10"/>
  <c r="M49" i="10"/>
  <c r="F49" i="10"/>
  <c r="N49" i="10"/>
  <c r="P49" i="10"/>
  <c r="O49" i="10"/>
  <c r="H49" i="10"/>
  <c r="J49" i="10"/>
  <c r="I49" i="10"/>
  <c r="O99" i="10"/>
  <c r="J99" i="10"/>
  <c r="F99" i="10"/>
  <c r="K99" i="10"/>
  <c r="P99" i="10"/>
  <c r="I99" i="10"/>
  <c r="H99" i="10"/>
  <c r="L99" i="10"/>
  <c r="N99" i="10"/>
  <c r="M99" i="10"/>
  <c r="C100" i="10"/>
  <c r="C101" i="10" l="1"/>
  <c r="C51" i="10"/>
  <c r="L100" i="10"/>
  <c r="K100" i="10"/>
  <c r="H100" i="10"/>
  <c r="I100" i="10"/>
  <c r="F100" i="10"/>
  <c r="N100" i="10"/>
  <c r="P100" i="10"/>
  <c r="M100" i="10"/>
  <c r="J100" i="10"/>
  <c r="O100" i="10"/>
  <c r="H50" i="10"/>
  <c r="J50" i="10"/>
  <c r="L50" i="10"/>
  <c r="P50" i="10"/>
  <c r="O50" i="10"/>
  <c r="K50" i="10"/>
  <c r="F50" i="10"/>
  <c r="M50" i="10"/>
  <c r="I50" i="10"/>
  <c r="N50" i="10"/>
  <c r="F51" i="10" l="1"/>
  <c r="J51" i="10"/>
  <c r="M51" i="10"/>
  <c r="H51" i="10"/>
  <c r="I51" i="10"/>
  <c r="N51" i="10"/>
  <c r="K51" i="10"/>
  <c r="L51" i="10"/>
  <c r="P51" i="10"/>
  <c r="O51" i="10"/>
  <c r="C102" i="10"/>
  <c r="C52" i="10"/>
  <c r="M101" i="10"/>
  <c r="J101" i="10"/>
  <c r="L101" i="10"/>
  <c r="O101" i="10"/>
  <c r="K101" i="10"/>
  <c r="F101" i="10"/>
  <c r="P101" i="10"/>
  <c r="I101" i="10"/>
  <c r="N101" i="10"/>
  <c r="H101" i="10"/>
  <c r="F52" i="10" l="1"/>
  <c r="I52" i="10"/>
  <c r="L52" i="10"/>
  <c r="J52" i="10"/>
  <c r="M52" i="10"/>
  <c r="P52" i="10"/>
  <c r="K52" i="10"/>
  <c r="N52" i="10"/>
  <c r="O52" i="10"/>
  <c r="H52" i="10"/>
  <c r="C103" i="10"/>
  <c r="P102" i="10"/>
  <c r="O102" i="10"/>
  <c r="H102" i="10"/>
  <c r="J102" i="10"/>
  <c r="L102" i="10"/>
  <c r="I102" i="10"/>
  <c r="K102" i="10"/>
  <c r="M102" i="10"/>
  <c r="F102" i="10"/>
  <c r="N102" i="10"/>
  <c r="C53" i="10"/>
  <c r="C54" i="10" l="1"/>
  <c r="H53" i="10"/>
  <c r="P53" i="10"/>
  <c r="K53" i="10"/>
  <c r="M53" i="10"/>
  <c r="N53" i="10"/>
  <c r="J53" i="10"/>
  <c r="F53" i="10"/>
  <c r="L53" i="10"/>
  <c r="I53" i="10"/>
  <c r="O53" i="10"/>
  <c r="C104" i="10"/>
  <c r="P103" i="10"/>
  <c r="I103" i="10"/>
  <c r="M103" i="10"/>
  <c r="N103" i="10"/>
  <c r="L103" i="10"/>
  <c r="J103" i="10"/>
  <c r="F103" i="10"/>
  <c r="K103" i="10"/>
  <c r="O103" i="10"/>
  <c r="H103" i="10"/>
  <c r="C55" i="10" l="1"/>
  <c r="C56" i="10"/>
  <c r="C105" i="10"/>
  <c r="L104" i="10"/>
  <c r="P104" i="10"/>
  <c r="M104" i="10"/>
  <c r="I104" i="10"/>
  <c r="N104" i="10"/>
  <c r="K104" i="10"/>
  <c r="F104" i="10"/>
  <c r="O104" i="10"/>
  <c r="J104" i="10"/>
  <c r="H104" i="10"/>
  <c r="P54" i="10"/>
  <c r="L54" i="10"/>
  <c r="F54" i="10"/>
  <c r="I54" i="10"/>
  <c r="K54" i="10"/>
  <c r="N54" i="10"/>
  <c r="O54" i="10"/>
  <c r="J54" i="10"/>
  <c r="H54" i="10"/>
  <c r="M54" i="10"/>
  <c r="M56" i="10" l="1"/>
  <c r="O56" i="10"/>
  <c r="J56" i="10"/>
  <c r="N56" i="10"/>
  <c r="P56" i="10"/>
  <c r="F56" i="10"/>
  <c r="L56" i="10"/>
  <c r="K56" i="10"/>
  <c r="I56" i="10"/>
  <c r="H56" i="10"/>
  <c r="C106" i="10"/>
  <c r="M105" i="10"/>
  <c r="F105" i="10"/>
  <c r="L105" i="10"/>
  <c r="I105" i="10"/>
  <c r="K105" i="10"/>
  <c r="P105" i="10"/>
  <c r="N105" i="10"/>
  <c r="H105" i="10"/>
  <c r="J105" i="10"/>
  <c r="O105" i="10"/>
  <c r="L55" i="10"/>
  <c r="I55" i="10"/>
  <c r="N55" i="10"/>
  <c r="J55" i="10"/>
  <c r="F55" i="10"/>
  <c r="M55" i="10"/>
  <c r="H55" i="10"/>
  <c r="K55" i="10"/>
  <c r="O55" i="10"/>
  <c r="P55" i="10"/>
  <c r="C107" i="10" l="1"/>
  <c r="F106" i="10"/>
  <c r="H106" i="10"/>
  <c r="N106" i="10"/>
  <c r="M106" i="10"/>
  <c r="J106" i="10"/>
  <c r="P106" i="10"/>
  <c r="K106" i="10"/>
  <c r="L106" i="10"/>
  <c r="O106" i="10"/>
  <c r="I106" i="10"/>
  <c r="P107" i="10" l="1"/>
  <c r="O107" i="10"/>
  <c r="J107" i="10"/>
  <c r="I107" i="10"/>
  <c r="L107" i="10"/>
  <c r="K107" i="10"/>
  <c r="N107" i="10"/>
  <c r="F107" i="10"/>
  <c r="M107" i="10"/>
  <c r="H107" i="10"/>
  <c r="C108" i="10"/>
  <c r="F108" i="10" l="1"/>
  <c r="M108" i="10"/>
  <c r="K108" i="10"/>
  <c r="O108" i="10"/>
  <c r="P108" i="10"/>
  <c r="L108" i="10"/>
  <c r="J108" i="10"/>
  <c r="H108" i="10"/>
  <c r="I108" i="10"/>
  <c r="N108" i="10"/>
  <c r="C109" i="10"/>
  <c r="C110" i="10" l="1"/>
  <c r="J109" i="10"/>
  <c r="O109" i="10"/>
  <c r="M109" i="10"/>
  <c r="P109" i="10"/>
  <c r="K109" i="10"/>
  <c r="H109" i="10"/>
  <c r="F109" i="10"/>
  <c r="L109" i="10"/>
  <c r="N109" i="10"/>
  <c r="I109" i="10"/>
  <c r="C111" i="10" l="1"/>
  <c r="M110" i="10"/>
  <c r="O110" i="10"/>
  <c r="L110" i="10"/>
  <c r="H110" i="10"/>
  <c r="K110" i="10"/>
  <c r="F110" i="10"/>
  <c r="P110" i="10"/>
  <c r="N110" i="10"/>
  <c r="J110" i="10"/>
  <c r="I110" i="10"/>
  <c r="I111" i="10" l="1"/>
  <c r="N111" i="10"/>
  <c r="F111" i="10"/>
  <c r="P111" i="10"/>
  <c r="O111" i="10"/>
  <c r="M111" i="10"/>
  <c r="K111" i="10"/>
  <c r="H111" i="10"/>
  <c r="J111" i="10"/>
  <c r="L111" i="10"/>
  <c r="C112" i="10"/>
  <c r="I112" i="10" l="1"/>
  <c r="O112" i="10"/>
  <c r="N112" i="10"/>
  <c r="M112" i="10"/>
  <c r="L112" i="10"/>
  <c r="K112" i="10"/>
  <c r="J112" i="10"/>
  <c r="P112" i="10"/>
  <c r="H112" i="10"/>
  <c r="F112" i="10"/>
  <c r="C113" i="10"/>
  <c r="F113" i="10" l="1"/>
  <c r="M113" i="10"/>
  <c r="H113" i="10"/>
  <c r="N113" i="10"/>
  <c r="O113" i="10"/>
  <c r="J113" i="10"/>
  <c r="K113" i="10"/>
  <c r="L113" i="10"/>
  <c r="P113" i="10"/>
  <c r="I113" i="10"/>
  <c r="C114" i="10"/>
  <c r="C115" i="10" l="1"/>
  <c r="P114" i="10"/>
  <c r="L114" i="10"/>
  <c r="K114" i="10"/>
  <c r="M114" i="10"/>
  <c r="H114" i="10"/>
  <c r="J114" i="10"/>
  <c r="O114" i="10"/>
  <c r="F114" i="10"/>
  <c r="I114" i="10"/>
  <c r="N114" i="10"/>
  <c r="K115" i="10" l="1"/>
  <c r="I115" i="10"/>
  <c r="N115" i="10"/>
  <c r="H115" i="10"/>
  <c r="P115" i="10"/>
  <c r="F115" i="10"/>
  <c r="O115" i="10"/>
  <c r="L115" i="10"/>
  <c r="J115" i="10"/>
  <c r="M115" i="10"/>
  <c r="C116" i="10"/>
  <c r="C117" i="10" l="1"/>
  <c r="L116" i="10"/>
  <c r="H116" i="10"/>
  <c r="I116" i="10"/>
  <c r="M116" i="10"/>
  <c r="N116" i="10"/>
  <c r="O116" i="10"/>
  <c r="P116" i="10"/>
  <c r="J116" i="10"/>
  <c r="F116" i="10"/>
  <c r="K116" i="10"/>
  <c r="C118" i="10" l="1"/>
  <c r="H117" i="10"/>
  <c r="N117" i="10"/>
  <c r="K117" i="10"/>
  <c r="O117" i="10"/>
  <c r="M117" i="10"/>
  <c r="F117" i="10"/>
  <c r="L117" i="10"/>
  <c r="P117" i="10"/>
  <c r="I117" i="10"/>
  <c r="J117" i="10"/>
  <c r="C119" i="10" l="1"/>
  <c r="O118" i="10"/>
  <c r="I118" i="10"/>
  <c r="L118" i="10"/>
  <c r="J118" i="10"/>
  <c r="H118" i="10"/>
  <c r="K118" i="10"/>
  <c r="N118" i="10"/>
  <c r="F118" i="10"/>
  <c r="M118" i="10"/>
  <c r="P118" i="10"/>
  <c r="H119" i="10" l="1"/>
  <c r="M119" i="10"/>
  <c r="N119" i="10"/>
  <c r="P119" i="10"/>
  <c r="I119" i="10"/>
  <c r="L119" i="10"/>
  <c r="J119" i="10"/>
  <c r="F119" i="10"/>
  <c r="K119" i="10"/>
  <c r="O119" i="10"/>
  <c r="C120" i="10"/>
  <c r="C121" i="10" l="1"/>
  <c r="P120" i="10"/>
  <c r="M120" i="10"/>
  <c r="F120" i="10"/>
  <c r="J120" i="10"/>
  <c r="O120" i="10"/>
  <c r="N120" i="10"/>
  <c r="H120" i="10"/>
  <c r="K120" i="10"/>
  <c r="L120" i="10"/>
  <c r="I120" i="10"/>
  <c r="C122" i="10" l="1"/>
  <c r="H121" i="10"/>
  <c r="I121" i="10"/>
  <c r="M121" i="10"/>
  <c r="L121" i="10"/>
  <c r="J121" i="10"/>
  <c r="N121" i="10"/>
  <c r="P121" i="10"/>
  <c r="F121" i="10"/>
  <c r="O121" i="10"/>
  <c r="K121" i="10"/>
  <c r="C123" i="10" l="1"/>
  <c r="O122" i="10"/>
  <c r="P122" i="10"/>
  <c r="J122" i="10"/>
  <c r="L122" i="10"/>
  <c r="M122" i="10"/>
  <c r="N122" i="10"/>
  <c r="I122" i="10"/>
  <c r="H122" i="10"/>
  <c r="K122" i="10"/>
  <c r="F122" i="10"/>
  <c r="C124" i="10" l="1"/>
  <c r="O123" i="10"/>
  <c r="L123" i="10"/>
  <c r="N123" i="10"/>
  <c r="F123" i="10"/>
  <c r="H123" i="10"/>
  <c r="J123" i="10"/>
  <c r="I123" i="10"/>
  <c r="K123" i="10"/>
  <c r="M123" i="10"/>
  <c r="P123" i="10"/>
  <c r="C125" i="10" l="1"/>
  <c r="F124" i="10"/>
  <c r="J124" i="10"/>
  <c r="L124" i="10"/>
  <c r="I124" i="10"/>
  <c r="O124" i="10"/>
  <c r="N124" i="10"/>
  <c r="K124" i="10"/>
  <c r="M124" i="10"/>
  <c r="P124" i="10"/>
  <c r="H124" i="10"/>
  <c r="N125" i="10" l="1"/>
  <c r="H125" i="10"/>
  <c r="O125" i="10"/>
  <c r="J125" i="10"/>
  <c r="F125" i="10"/>
  <c r="P125" i="10"/>
  <c r="M125" i="10"/>
  <c r="I125" i="10"/>
  <c r="L125" i="10"/>
  <c r="K125" i="10"/>
  <c r="C126" i="10"/>
  <c r="C127" i="10" l="1"/>
  <c r="I126" i="10"/>
  <c r="L126" i="10"/>
  <c r="J126" i="10"/>
  <c r="O126" i="10"/>
  <c r="M126" i="10"/>
  <c r="P126" i="10"/>
  <c r="F126" i="10"/>
  <c r="H126" i="10"/>
  <c r="N126" i="10"/>
  <c r="K126" i="10"/>
  <c r="C128" i="10" l="1"/>
  <c r="M127" i="10"/>
  <c r="P127" i="10"/>
  <c r="K127" i="10"/>
  <c r="L127" i="10"/>
  <c r="F127" i="10"/>
  <c r="J127" i="10"/>
  <c r="N127" i="10"/>
  <c r="O127" i="10"/>
  <c r="I127" i="10"/>
  <c r="H127" i="10"/>
  <c r="C129" i="10" l="1"/>
  <c r="P128" i="10"/>
  <c r="N128" i="10"/>
  <c r="M128" i="10"/>
  <c r="K128" i="10"/>
  <c r="H128" i="10"/>
  <c r="I128" i="10"/>
  <c r="J128" i="10"/>
  <c r="F128" i="10"/>
  <c r="O128" i="10"/>
  <c r="L128" i="10"/>
  <c r="C130" i="10" l="1"/>
  <c r="J129" i="10"/>
  <c r="P129" i="10"/>
  <c r="F129" i="10"/>
  <c r="N129" i="10"/>
  <c r="K129" i="10"/>
  <c r="H129" i="10"/>
  <c r="L129" i="10"/>
  <c r="I129" i="10"/>
  <c r="O129" i="10"/>
  <c r="M129" i="10"/>
  <c r="C131" i="10" l="1"/>
  <c r="H130" i="10"/>
  <c r="F130" i="10"/>
  <c r="P130" i="10"/>
  <c r="O130" i="10"/>
  <c r="M130" i="10"/>
  <c r="N130" i="10"/>
  <c r="I130" i="10"/>
  <c r="J130" i="10"/>
  <c r="K130" i="10"/>
  <c r="L130" i="10"/>
  <c r="L131" i="10" l="1"/>
  <c r="N131" i="10"/>
  <c r="M131" i="10"/>
  <c r="P131" i="10"/>
  <c r="O131" i="10"/>
  <c r="K131" i="10"/>
  <c r="J131" i="10"/>
  <c r="I131" i="10"/>
  <c r="F131" i="10"/>
  <c r="H131" i="10"/>
  <c r="C132" i="10"/>
  <c r="M132" i="10" l="1"/>
  <c r="O132" i="10"/>
  <c r="I132" i="10"/>
  <c r="H132" i="10"/>
  <c r="F132" i="10"/>
  <c r="P132" i="10"/>
  <c r="N132" i="10"/>
  <c r="K132" i="10"/>
  <c r="J132" i="10"/>
  <c r="L132" i="10"/>
  <c r="C133" i="10"/>
  <c r="C134" i="10" l="1"/>
  <c r="M133" i="10"/>
  <c r="J133" i="10"/>
  <c r="N133" i="10"/>
  <c r="K133" i="10"/>
  <c r="O133" i="10"/>
  <c r="I133" i="10"/>
  <c r="F133" i="10"/>
  <c r="H133" i="10"/>
  <c r="L133" i="10"/>
  <c r="P133" i="10"/>
  <c r="C135" i="10" l="1"/>
  <c r="P134" i="10"/>
  <c r="J134" i="10"/>
  <c r="O134" i="10"/>
  <c r="H134" i="10"/>
  <c r="I134" i="10"/>
  <c r="L134" i="10"/>
  <c r="N134" i="10"/>
  <c r="K134" i="10"/>
  <c r="M134" i="10"/>
  <c r="F134" i="10"/>
  <c r="J135" i="10" l="1"/>
  <c r="L135" i="10"/>
  <c r="H135" i="10"/>
  <c r="P135" i="10"/>
  <c r="N135" i="10"/>
  <c r="M135" i="10"/>
  <c r="F135" i="10"/>
  <c r="O135" i="10"/>
  <c r="I135" i="10"/>
  <c r="K135" i="10"/>
  <c r="C136" i="10"/>
  <c r="F136" i="10" l="1"/>
  <c r="K136" i="10"/>
  <c r="L136" i="10"/>
  <c r="J136" i="10"/>
  <c r="I136" i="10"/>
  <c r="N136" i="10"/>
  <c r="M136" i="10"/>
  <c r="P136" i="10"/>
  <c r="O136" i="10"/>
  <c r="H136" i="10"/>
  <c r="C137" i="10"/>
  <c r="C138" i="10" l="1"/>
  <c r="H137" i="10"/>
  <c r="O137" i="10"/>
  <c r="M137" i="10"/>
  <c r="L137" i="10"/>
  <c r="J137" i="10"/>
  <c r="I137" i="10"/>
  <c r="N137" i="10"/>
  <c r="P137" i="10"/>
  <c r="F137" i="10"/>
  <c r="K137" i="10"/>
  <c r="J138" i="10" l="1"/>
  <c r="H138" i="10"/>
  <c r="L138" i="10"/>
  <c r="P138" i="10"/>
  <c r="I138" i="10"/>
  <c r="M138" i="10"/>
  <c r="O138" i="10"/>
  <c r="N138" i="10"/>
  <c r="K138" i="10"/>
  <c r="F138" i="10"/>
  <c r="C139" i="10"/>
  <c r="H139" i="10" l="1"/>
  <c r="L139" i="10"/>
  <c r="P139" i="10"/>
  <c r="N139" i="10"/>
  <c r="M139" i="10"/>
  <c r="K139" i="10"/>
  <c r="O139" i="10"/>
  <c r="J139" i="10"/>
  <c r="F139" i="10"/>
  <c r="I139" i="10"/>
  <c r="C140" i="10"/>
  <c r="C141" i="10" l="1"/>
  <c r="F140" i="10"/>
  <c r="H140" i="10"/>
  <c r="I140" i="10"/>
  <c r="N140" i="10"/>
  <c r="K140" i="10"/>
  <c r="O140" i="10"/>
  <c r="P140" i="10"/>
  <c r="J140" i="10"/>
  <c r="M140" i="10"/>
  <c r="L140" i="10"/>
  <c r="C142" i="10" l="1"/>
  <c r="K141" i="10"/>
  <c r="I141" i="10"/>
  <c r="O141" i="10"/>
  <c r="M141" i="10"/>
  <c r="H141" i="10"/>
  <c r="L141" i="10"/>
  <c r="F141" i="10"/>
  <c r="N141" i="10"/>
  <c r="P141" i="10"/>
  <c r="J141" i="10"/>
  <c r="J142" i="10" l="1"/>
  <c r="H142" i="10"/>
  <c r="M142" i="10"/>
  <c r="K142" i="10"/>
  <c r="F142" i="10"/>
  <c r="I142" i="10"/>
  <c r="P142" i="10"/>
  <c r="O142" i="10"/>
  <c r="L142" i="10"/>
  <c r="N142" i="10"/>
  <c r="C143" i="10"/>
  <c r="J143" i="10" l="1"/>
  <c r="M143" i="10"/>
  <c r="F143" i="10"/>
  <c r="N143" i="10"/>
  <c r="H143" i="10"/>
  <c r="K143" i="10"/>
  <c r="L143" i="10"/>
  <c r="O143" i="10"/>
  <c r="I143" i="10"/>
  <c r="P143" i="10"/>
  <c r="C144" i="10"/>
  <c r="C145" i="10" l="1"/>
  <c r="M144" i="10"/>
  <c r="L144" i="10"/>
  <c r="O144" i="10"/>
  <c r="N144" i="10"/>
  <c r="I144" i="10"/>
  <c r="F144" i="10"/>
  <c r="K144" i="10"/>
  <c r="J144" i="10"/>
  <c r="P144" i="10"/>
  <c r="H144" i="10"/>
  <c r="C146" i="10" l="1"/>
  <c r="I145" i="10"/>
  <c r="N145" i="10"/>
  <c r="L145" i="10"/>
  <c r="P145" i="10"/>
  <c r="M145" i="10"/>
  <c r="F145" i="10"/>
  <c r="H145" i="10"/>
  <c r="O145" i="10"/>
  <c r="K145" i="10"/>
  <c r="J145" i="10"/>
  <c r="C147" i="10" l="1"/>
  <c r="F146" i="10"/>
  <c r="L146" i="10"/>
  <c r="I146" i="10"/>
  <c r="O146" i="10"/>
  <c r="H146" i="10"/>
  <c r="J146" i="10"/>
  <c r="M146" i="10"/>
  <c r="P146" i="10"/>
  <c r="N146" i="10"/>
  <c r="K146" i="10"/>
  <c r="C148" i="10" l="1"/>
  <c r="K147" i="10"/>
  <c r="O147" i="10"/>
  <c r="J147" i="10"/>
  <c r="M147" i="10"/>
  <c r="N147" i="10"/>
  <c r="H147" i="10"/>
  <c r="F147" i="10"/>
  <c r="P147" i="10"/>
  <c r="L147" i="10"/>
  <c r="I147" i="10"/>
  <c r="C149" i="10" l="1"/>
  <c r="P148" i="10"/>
  <c r="N148" i="10"/>
  <c r="I148" i="10"/>
  <c r="J148" i="10"/>
  <c r="K148" i="10"/>
  <c r="O148" i="10"/>
  <c r="F148" i="10"/>
  <c r="M148" i="10"/>
  <c r="H148" i="10"/>
  <c r="L148" i="10"/>
  <c r="C150" i="10" l="1"/>
  <c r="I149" i="10"/>
  <c r="N149" i="10"/>
  <c r="P149" i="10"/>
  <c r="M149" i="10"/>
  <c r="L149" i="10"/>
  <c r="F149" i="10"/>
  <c r="J149" i="10"/>
  <c r="O149" i="10"/>
  <c r="H149" i="10"/>
  <c r="K149" i="10"/>
  <c r="C151" i="10" l="1"/>
  <c r="P150" i="10"/>
  <c r="H150" i="10"/>
  <c r="L150" i="10"/>
  <c r="F150" i="10"/>
  <c r="I150" i="10"/>
  <c r="O150" i="10"/>
  <c r="N150" i="10"/>
  <c r="J150" i="10"/>
  <c r="K150" i="10"/>
  <c r="M150" i="10"/>
  <c r="P151" i="10" l="1"/>
  <c r="N151" i="10"/>
  <c r="H151" i="10"/>
  <c r="F151" i="10"/>
  <c r="K151" i="10"/>
  <c r="I151" i="10"/>
  <c r="O151" i="10"/>
  <c r="L151" i="10"/>
  <c r="M151" i="10"/>
  <c r="J151" i="10"/>
  <c r="C152" i="10"/>
  <c r="C153" i="10" l="1"/>
  <c r="M152" i="10"/>
  <c r="I152" i="10"/>
  <c r="P152" i="10"/>
  <c r="H152" i="10"/>
  <c r="F152" i="10"/>
  <c r="L152" i="10"/>
  <c r="J152" i="10"/>
  <c r="N152" i="10"/>
  <c r="O152" i="10"/>
  <c r="K152" i="10"/>
  <c r="C154" i="10" l="1"/>
  <c r="K153" i="10"/>
  <c r="F153" i="10"/>
  <c r="L153" i="10"/>
  <c r="M153" i="10"/>
  <c r="P153" i="10"/>
  <c r="O153" i="10"/>
  <c r="H153" i="10"/>
  <c r="N153" i="10"/>
  <c r="I153" i="10"/>
  <c r="J153" i="10"/>
  <c r="C155" i="10" l="1"/>
  <c r="I154" i="10"/>
  <c r="P154" i="10"/>
  <c r="H154" i="10"/>
  <c r="F154" i="10"/>
  <c r="K154" i="10"/>
  <c r="L154" i="10"/>
  <c r="M154" i="10"/>
  <c r="J154" i="10"/>
  <c r="O154" i="10"/>
  <c r="N154" i="10"/>
  <c r="N155" i="10" l="1"/>
  <c r="F155" i="10"/>
  <c r="I155" i="10"/>
  <c r="J155" i="10"/>
  <c r="K155" i="10"/>
  <c r="O155" i="10"/>
  <c r="L155" i="10"/>
  <c r="P155" i="10"/>
  <c r="H155" i="10"/>
  <c r="M155" i="10"/>
  <c r="C156" i="10"/>
  <c r="C157" i="10" l="1"/>
  <c r="K156" i="10"/>
  <c r="P156" i="10"/>
  <c r="M156" i="10"/>
  <c r="J156" i="10"/>
  <c r="O156" i="10"/>
  <c r="H156" i="10"/>
  <c r="L156" i="10"/>
  <c r="I156" i="10"/>
  <c r="F156" i="10"/>
  <c r="N156" i="10"/>
  <c r="C158" i="10" l="1"/>
  <c r="O157" i="10"/>
  <c r="I157" i="10"/>
  <c r="H157" i="10"/>
  <c r="L157" i="10"/>
  <c r="F157" i="10"/>
  <c r="N157" i="10"/>
  <c r="K157" i="10"/>
  <c r="J157" i="10"/>
  <c r="P157" i="10"/>
  <c r="M157" i="10"/>
  <c r="C159" i="10" l="1"/>
  <c r="N158" i="10"/>
  <c r="M158" i="10"/>
  <c r="L158" i="10"/>
  <c r="F158" i="10"/>
  <c r="J158" i="10"/>
  <c r="K158" i="10"/>
  <c r="O158" i="10"/>
  <c r="H158" i="10"/>
  <c r="I158" i="10"/>
  <c r="P158" i="10"/>
  <c r="M159" i="10" l="1"/>
  <c r="H159" i="10"/>
  <c r="O159" i="10"/>
  <c r="F159" i="10"/>
  <c r="P159" i="10"/>
  <c r="L159" i="10"/>
  <c r="K159" i="10"/>
  <c r="N159" i="10"/>
  <c r="J159" i="10"/>
  <c r="I159" i="10"/>
  <c r="C160" i="10"/>
  <c r="C161" i="10" l="1"/>
  <c r="K160" i="10"/>
  <c r="H160" i="10"/>
  <c r="I160" i="10"/>
  <c r="M160" i="10"/>
  <c r="O160" i="10"/>
  <c r="F160" i="10"/>
  <c r="L160" i="10"/>
  <c r="J160" i="10"/>
  <c r="P160" i="10"/>
  <c r="N160" i="10"/>
  <c r="C162" i="10" l="1"/>
  <c r="O161" i="10"/>
  <c r="H161" i="10"/>
  <c r="K161" i="10"/>
  <c r="F161" i="10"/>
  <c r="M161" i="10"/>
  <c r="P161" i="10"/>
  <c r="N161" i="10"/>
  <c r="J161" i="10"/>
  <c r="I161" i="10"/>
  <c r="L161" i="10"/>
  <c r="C163" i="10" l="1"/>
  <c r="L162" i="10"/>
  <c r="I162" i="10"/>
  <c r="K162" i="10"/>
  <c r="O162" i="10"/>
  <c r="N162" i="10"/>
  <c r="H162" i="10"/>
  <c r="J162" i="10"/>
  <c r="F162" i="10"/>
  <c r="M162" i="10"/>
  <c r="P162" i="10"/>
  <c r="N163" i="10" l="1"/>
  <c r="I163" i="10"/>
  <c r="P163" i="10"/>
  <c r="L163" i="10"/>
  <c r="O163" i="10"/>
  <c r="J163" i="10"/>
  <c r="K163" i="10"/>
  <c r="F163" i="10"/>
  <c r="M163" i="10"/>
  <c r="H163" i="10"/>
  <c r="C164" i="10"/>
  <c r="O164" i="10" l="1"/>
  <c r="L164" i="10"/>
  <c r="I164" i="10"/>
  <c r="N164" i="10"/>
  <c r="K164" i="10"/>
  <c r="F164" i="10"/>
  <c r="J164" i="10"/>
  <c r="P164" i="10"/>
  <c r="M164" i="10"/>
  <c r="H164" i="10"/>
  <c r="C165" i="10"/>
  <c r="C166" i="10" l="1"/>
  <c r="N165" i="10"/>
  <c r="K165" i="10"/>
  <c r="O165" i="10"/>
  <c r="I165" i="10"/>
  <c r="M165" i="10"/>
  <c r="J165" i="10"/>
  <c r="L165" i="10"/>
  <c r="H165" i="10"/>
  <c r="F165" i="10"/>
  <c r="P165" i="10"/>
  <c r="C167" i="10" l="1"/>
  <c r="J166" i="10"/>
  <c r="I166" i="10"/>
  <c r="P166" i="10"/>
  <c r="F166" i="10"/>
  <c r="M166" i="10"/>
  <c r="K166" i="10"/>
  <c r="N166" i="10"/>
  <c r="O166" i="10"/>
  <c r="L166" i="10"/>
  <c r="H166" i="10"/>
  <c r="I167" i="10" l="1"/>
  <c r="J167" i="10"/>
  <c r="M167" i="10"/>
  <c r="H167" i="10"/>
  <c r="F167" i="10"/>
  <c r="P167" i="10"/>
  <c r="K167" i="10"/>
  <c r="N167" i="10"/>
  <c r="O167" i="10"/>
  <c r="L167" i="10"/>
  <c r="C168" i="10"/>
  <c r="K168" i="10" l="1"/>
  <c r="O168" i="10"/>
  <c r="M168" i="10"/>
  <c r="F168" i="10"/>
  <c r="L168" i="10"/>
  <c r="P168" i="10"/>
  <c r="H168" i="10"/>
  <c r="I168" i="10"/>
  <c r="N168" i="10"/>
  <c r="J168" i="10"/>
  <c r="C169" i="10"/>
  <c r="C170" i="10" l="1"/>
  <c r="N169" i="10"/>
  <c r="J169" i="10"/>
  <c r="O169" i="10"/>
  <c r="K169" i="10"/>
  <c r="M169" i="10"/>
  <c r="P169" i="10"/>
  <c r="I169" i="10"/>
  <c r="H169" i="10"/>
  <c r="L169" i="10"/>
  <c r="F169" i="10"/>
  <c r="C171" i="10" l="1"/>
  <c r="P170" i="10"/>
  <c r="J170" i="10"/>
  <c r="H170" i="10"/>
  <c r="O170" i="10"/>
  <c r="N170" i="10"/>
  <c r="F170" i="10"/>
  <c r="L170" i="10"/>
  <c r="K170" i="10"/>
  <c r="M170" i="10"/>
  <c r="I170" i="10"/>
  <c r="C172" i="10" l="1"/>
  <c r="L171" i="10"/>
  <c r="I171" i="10"/>
  <c r="J171" i="10"/>
  <c r="P171" i="10"/>
  <c r="H171" i="10"/>
  <c r="N171" i="10"/>
  <c r="K171" i="10"/>
  <c r="F171" i="10"/>
  <c r="M171" i="10"/>
  <c r="O171" i="10"/>
  <c r="H172" i="10" l="1"/>
  <c r="M172" i="10"/>
  <c r="K172" i="10"/>
  <c r="L172" i="10"/>
  <c r="P172" i="10"/>
  <c r="I172" i="10"/>
  <c r="F172" i="10"/>
  <c r="N172" i="10"/>
  <c r="O172" i="10"/>
  <c r="J172" i="10"/>
  <c r="C173" i="10"/>
  <c r="C174" i="10" l="1"/>
  <c r="M173" i="10"/>
  <c r="K173" i="10"/>
  <c r="L173" i="10"/>
  <c r="H173" i="10"/>
  <c r="O173" i="10"/>
  <c r="I173" i="10"/>
  <c r="J173" i="10"/>
  <c r="F173" i="10"/>
  <c r="N173" i="10"/>
  <c r="P173" i="10"/>
  <c r="J174" i="10" l="1"/>
  <c r="M174" i="10"/>
  <c r="O174" i="10"/>
  <c r="I174" i="10"/>
  <c r="K174" i="10"/>
  <c r="L174" i="10"/>
  <c r="P174" i="10"/>
  <c r="F174" i="10"/>
  <c r="H174" i="10"/>
  <c r="N174" i="10"/>
  <c r="C176" i="10"/>
  <c r="C175" i="10"/>
  <c r="P175" i="10" l="1"/>
  <c r="M175" i="10"/>
  <c r="H175" i="10"/>
  <c r="L175" i="10"/>
  <c r="F175" i="10"/>
  <c r="N175" i="10"/>
  <c r="K175" i="10"/>
  <c r="J175" i="10"/>
  <c r="I175" i="10"/>
  <c r="O175" i="10"/>
  <c r="K176" i="10"/>
  <c r="F176" i="10"/>
  <c r="P176" i="10"/>
  <c r="L176" i="10"/>
  <c r="O176" i="10"/>
  <c r="M176" i="10"/>
  <c r="J176" i="10"/>
  <c r="N176" i="10"/>
  <c r="I176" i="10"/>
  <c r="H176" i="10"/>
</calcChain>
</file>

<file path=xl/sharedStrings.xml><?xml version="1.0" encoding="utf-8"?>
<sst xmlns="http://schemas.openxmlformats.org/spreadsheetml/2006/main" count="144" uniqueCount="114">
  <si>
    <t>Massgebendes Einkommen</t>
  </si>
  <si>
    <t xml:space="preserve">Selbstdeklaration </t>
  </si>
  <si>
    <t>Betreuungsgutscheine Kinderbetreuung</t>
  </si>
  <si>
    <t>Name, Vorname Mutter</t>
  </si>
  <si>
    <t>Name, Vorname Vater</t>
  </si>
  <si>
    <t>Strasse</t>
  </si>
  <si>
    <t>PLZ / Ort</t>
  </si>
  <si>
    <t>Telefon</t>
  </si>
  <si>
    <t>E-Mail</t>
  </si>
  <si>
    <t>Zivilstand</t>
  </si>
  <si>
    <t>Anzahl Kinder (für die ein Steuerabzug gewährt wird)</t>
  </si>
  <si>
    <t xml:space="preserve">(Erziehungsberechtigte, die im gleichen Haushalt leben, geben undabhängig vom Zivilstand beide Einkommen an) </t>
  </si>
  <si>
    <t>A</t>
  </si>
  <si>
    <t>Personalien</t>
  </si>
  <si>
    <t>B</t>
  </si>
  <si>
    <t>C</t>
  </si>
  <si>
    <t>Einkünfte</t>
  </si>
  <si>
    <t>Total aller Einkünfte gemäss Steuererklärung Ziff. 190</t>
  </si>
  <si>
    <t>Quellensteuerpflichtige - Nettolohn II des Lohnausweises</t>
  </si>
  <si>
    <t>Aktuelle Einkommensveränderung netto (+Zunahme - Abnahme)</t>
  </si>
  <si>
    <t>Erwartetes Jahreseinkommen aller Einkünfte = Total im Jahr</t>
  </si>
  <si>
    <t>Zuschläge</t>
  </si>
  <si>
    <t>1a</t>
  </si>
  <si>
    <t>1b</t>
  </si>
  <si>
    <t>1c</t>
  </si>
  <si>
    <t>1d</t>
  </si>
  <si>
    <t>2a</t>
  </si>
  <si>
    <t>2b</t>
  </si>
  <si>
    <t>Abzüge</t>
  </si>
  <si>
    <t>3a</t>
  </si>
  <si>
    <t>3b</t>
  </si>
  <si>
    <t>3c</t>
  </si>
  <si>
    <t>3d</t>
  </si>
  <si>
    <t>D</t>
  </si>
  <si>
    <t>Vermögensgrenze</t>
  </si>
  <si>
    <t>Das Reinvermögen gemäss Steuererklärung Ziff. 660 beträgt weniger als CHF 350'000</t>
  </si>
  <si>
    <t>Familien- und Erwerbssituation</t>
  </si>
  <si>
    <t>beide Elternteile leben im Haushalt</t>
  </si>
  <si>
    <t>weitere erwachsene Personen ohne Steuerabzug im gleichen Haushalt</t>
  </si>
  <si>
    <t>Pauschalabzug pro Haushalt (CHF 6'000)</t>
  </si>
  <si>
    <t>Kinderabzug pro Kind wie bei Steuern (CHF 12'000)</t>
  </si>
  <si>
    <t>Elternabzug bei zwei angerechneten Einkommen (CHF 3'000)</t>
  </si>
  <si>
    <t>Abzug für effektiv bezahlte Unterhaltsbeiträge gemäss Steuererklärung Ziff. 211</t>
  </si>
  <si>
    <t>Person 1</t>
  </si>
  <si>
    <t>Person 2</t>
  </si>
  <si>
    <t>Massgebendes Einkommen für die Berechnung der Betreuungsgutscheine</t>
  </si>
  <si>
    <t>Erwerbspensen (Stellenprozente)</t>
  </si>
  <si>
    <t>E</t>
  </si>
  <si>
    <t>Zuschlag Haushaltgemeinschaft erwachsene Personen (CHF 9'600 pro Person)</t>
  </si>
  <si>
    <t>Name Kinderbetreuungseinrichtung</t>
  </si>
  <si>
    <t>Betreuungsumfang</t>
  </si>
  <si>
    <t>Weitere Angaben im Zusammenhang mit dem Betreuungsverhältnis oder dessen Finanzierung</t>
  </si>
  <si>
    <t>F</t>
  </si>
  <si>
    <t>Bestätigung</t>
  </si>
  <si>
    <t>Ort und Datum</t>
  </si>
  <si>
    <t>Unterschrift Erziehungsberechtigte</t>
  </si>
  <si>
    <t>G</t>
  </si>
  <si>
    <t>Vorläufige Berechnung des monatlichen Gemeindebeitrages</t>
  </si>
  <si>
    <t xml:space="preserve">Die Höhe monatlichen Beiträge der Gemeinde Hünenberg richten sich nach der Verordnung Finanzierung familienergänzende Kinderbetreuung und den entsprechenden Tarifbestimmungen. </t>
  </si>
  <si>
    <t xml:space="preserve">Dieser Ausdruck dient der Berechnung aufgrund der Selbstdeklaration und stellt keinen Anspruch auf Gemeindebeiträge der Gemeinde Hünenberg dar. </t>
  </si>
  <si>
    <t>Betreuungsbeginn</t>
  </si>
  <si>
    <t>Auswahlfelder Selbstdeklaration</t>
  </si>
  <si>
    <t>Anzahl Kinder</t>
  </si>
  <si>
    <t>Auswahl</t>
  </si>
  <si>
    <t>JA</t>
  </si>
  <si>
    <t>NEIN</t>
  </si>
  <si>
    <t>Stellenprozente</t>
  </si>
  <si>
    <t>insgesamt</t>
  </si>
  <si>
    <t xml:space="preserve">Vermögensgrenze </t>
  </si>
  <si>
    <t>richtig</t>
  </si>
  <si>
    <t>nein mehr</t>
  </si>
  <si>
    <t xml:space="preserve">Hiermit werden die Richtigkeit und die Vollständigkeit der gemachten Angaben bestätigt. Der Abteilung Soziales und Gesundheit wird die Einwilligung erteilt, die Angaben von der gemeindlichen Steuerabteilung überprüfen zu lassen.   </t>
  </si>
  <si>
    <t>verheiratet</t>
  </si>
  <si>
    <t>verwittwet</t>
  </si>
  <si>
    <t>getrennt</t>
  </si>
  <si>
    <t>freiwillig getrennt</t>
  </si>
  <si>
    <t>geschieden</t>
  </si>
  <si>
    <t>eingetragene Partnerschaft</t>
  </si>
  <si>
    <t>Krippe</t>
  </si>
  <si>
    <t>Massgebendes
Einkommen</t>
  </si>
  <si>
    <t>20% Betreuung</t>
  </si>
  <si>
    <t>monatlicher 
Gutschein</t>
  </si>
  <si>
    <t>Mindestbetrag</t>
  </si>
  <si>
    <t>120 / Monat</t>
  </si>
  <si>
    <t>Tarifmodell</t>
  </si>
  <si>
    <t>Satz
Eigenleistungen</t>
  </si>
  <si>
    <t>in Prozent</t>
  </si>
  <si>
    <t>in Tagen pro Woche</t>
  </si>
  <si>
    <t>Datum</t>
  </si>
  <si>
    <t>Voraussichtliche Kosten der Betreuung (Tarif) pro Monat</t>
  </si>
  <si>
    <t>Berechtigter Betreuungsumfang in Prozent</t>
  </si>
  <si>
    <t>(Beträge unter CHF 50.00 pro Monat werden nicht ausbezahlt)</t>
  </si>
  <si>
    <t>Beiträge von Arbeitgeber oder Dritten pro Monat in Franken</t>
  </si>
  <si>
    <t>&lt;45000</t>
  </si>
  <si>
    <t>Voraussichtliche Höhe des Gemeindebeitrages pro Monat</t>
  </si>
  <si>
    <t>H</t>
  </si>
  <si>
    <t>Angaben Zahlungsverbindung</t>
  </si>
  <si>
    <t>ledig</t>
  </si>
  <si>
    <t>IBAN-Nr.</t>
  </si>
  <si>
    <t>Name Bankinstitut</t>
  </si>
  <si>
    <t>Konto lautend auf</t>
  </si>
  <si>
    <t>in Partnerschaft</t>
  </si>
  <si>
    <t>Kontaktaufnahme</t>
  </si>
  <si>
    <t>X</t>
  </si>
  <si>
    <t xml:space="preserve"> Es wird um Kontaktaufnahme für eine ausserordentliche Subventionierung gebeten.</t>
  </si>
  <si>
    <t>Name, Vorname Kind</t>
  </si>
  <si>
    <t>Zuschlag 20% für Selbständigerwerbende        Ziff. 115 Steuererklärung</t>
  </si>
  <si>
    <t>I</t>
  </si>
  <si>
    <t>Betreuungsvereinbarung Kinderkrippe</t>
  </si>
  <si>
    <t xml:space="preserve">Grundlagen siehe: www.betreuungsgutschein.ch </t>
  </si>
  <si>
    <t>Angaben zur Betreuuung (Betreuungsvereinbarung mitschicken)</t>
  </si>
  <si>
    <t xml:space="preserve">Bitte eine Kopie der Vereinbarung mit dem Betreuungsumfang mit einsenden. </t>
  </si>
  <si>
    <t>1. Steuererkl.</t>
  </si>
  <si>
    <t>2. Steuererkl.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</si>
</sst>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2"/>
      <color indexed="8"/>
      <name val="Arial"/>
      <family val="2"/>
    </font>
    <font>
      <b/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Border="1"/>
    <xf numFmtId="0" fontId="0" fillId="0" borderId="6" xfId="0" applyBorder="1"/>
    <xf numFmtId="0" fontId="5" fillId="0" borderId="0" xfId="0" applyFont="1"/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9" fontId="0" fillId="0" borderId="0" xfId="0" applyNumberFormat="1"/>
    <xf numFmtId="9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0" fontId="7" fillId="0" borderId="0" xfId="1" applyFont="1"/>
    <xf numFmtId="0" fontId="3" fillId="0" borderId="0" xfId="1"/>
    <xf numFmtId="164" fontId="3" fillId="0" borderId="0" xfId="1" applyNumberFormat="1"/>
    <xf numFmtId="0" fontId="8" fillId="0" borderId="0" xfId="1" applyFont="1"/>
    <xf numFmtId="0" fontId="6" fillId="0" borderId="0" xfId="1" applyFont="1" applyAlignment="1">
      <alignment horizontal="center"/>
    </xf>
    <xf numFmtId="0" fontId="3" fillId="0" borderId="0" xfId="1" applyAlignment="1">
      <alignment horizontal="right" wrapText="1"/>
    </xf>
    <xf numFmtId="0" fontId="3" fillId="0" borderId="0" xfId="1" applyAlignment="1">
      <alignment horizontal="right"/>
    </xf>
    <xf numFmtId="0" fontId="3" fillId="0" borderId="0" xfId="1" applyAlignment="1">
      <alignment wrapText="1"/>
    </xf>
    <xf numFmtId="9" fontId="3" fillId="0" borderId="0" xfId="1" applyNumberFormat="1"/>
    <xf numFmtId="0" fontId="9" fillId="2" borderId="0" xfId="1" applyFont="1" applyFill="1"/>
    <xf numFmtId="2" fontId="9" fillId="2" borderId="0" xfId="1" applyNumberFormat="1" applyFont="1" applyFill="1" applyAlignment="1">
      <alignment horizontal="center"/>
    </xf>
    <xf numFmtId="164" fontId="9" fillId="0" borderId="0" xfId="1" applyNumberFormat="1" applyFont="1"/>
    <xf numFmtId="0" fontId="9" fillId="0" borderId="0" xfId="1" applyFont="1"/>
    <xf numFmtId="0" fontId="3" fillId="3" borderId="0" xfId="1" applyFill="1"/>
    <xf numFmtId="2" fontId="3" fillId="3" borderId="0" xfId="1" applyNumberFormat="1" applyFill="1"/>
    <xf numFmtId="164" fontId="6" fillId="0" borderId="0" xfId="1" applyNumberFormat="1" applyFont="1"/>
    <xf numFmtId="0" fontId="3" fillId="0" borderId="0" xfId="1" applyFill="1"/>
    <xf numFmtId="2" fontId="3" fillId="0" borderId="0" xfId="1" applyNumberFormat="1" applyFill="1"/>
    <xf numFmtId="164" fontId="6" fillId="0" borderId="0" xfId="1" applyNumberFormat="1" applyFont="1" applyFill="1"/>
    <xf numFmtId="0" fontId="9" fillId="0" borderId="0" xfId="1" applyFont="1" applyFill="1"/>
    <xf numFmtId="164" fontId="3" fillId="0" borderId="0" xfId="1" applyNumberFormat="1" applyAlignment="1">
      <alignment wrapText="1"/>
    </xf>
    <xf numFmtId="2" fontId="9" fillId="0" borderId="0" xfId="1" applyNumberFormat="1" applyFont="1"/>
    <xf numFmtId="0" fontId="10" fillId="0" borderId="0" xfId="0" applyFont="1"/>
    <xf numFmtId="9" fontId="11" fillId="0" borderId="0" xfId="0" applyNumberFormat="1" applyFont="1" applyFill="1"/>
    <xf numFmtId="2" fontId="0" fillId="0" borderId="0" xfId="0" applyNumberFormat="1"/>
    <xf numFmtId="2" fontId="3" fillId="0" borderId="0" xfId="1" applyNumberFormat="1"/>
    <xf numFmtId="1" fontId="4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0" fontId="2" fillId="0" borderId="0" xfId="1" applyFont="1"/>
    <xf numFmtId="0" fontId="12" fillId="0" borderId="0" xfId="1" applyFont="1"/>
    <xf numFmtId="0" fontId="9" fillId="0" borderId="0" xfId="1" applyFont="1" applyFill="1" applyAlignment="1">
      <alignment horizontal="right"/>
    </xf>
    <xf numFmtId="0" fontId="11" fillId="0" borderId="0" xfId="0" applyFont="1"/>
    <xf numFmtId="164" fontId="1" fillId="0" borderId="0" xfId="1" applyNumberFormat="1" applyFont="1"/>
    <xf numFmtId="164" fontId="1" fillId="0" borderId="0" xfId="1" applyNumberFormat="1" applyFont="1" applyAlignment="1">
      <alignment wrapText="1"/>
    </xf>
    <xf numFmtId="164" fontId="1" fillId="0" borderId="0" xfId="1" applyNumberFormat="1" applyFont="1" applyFill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/>
    <xf numFmtId="0" fontId="13" fillId="0" borderId="0" xfId="0" applyFont="1"/>
    <xf numFmtId="0" fontId="0" fillId="0" borderId="0" xfId="0" applyAlignment="1">
      <alignment wrapText="1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2">
    <cellStyle name="Standard" xfId="0" builtinId="0"/>
    <cellStyle name="Standard 2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AE8FC"/>
      <color rgb="FF313C98"/>
      <color rgb="FF0BA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28576</xdr:rowOff>
    </xdr:from>
    <xdr:to>
      <xdr:col>3</xdr:col>
      <xdr:colOff>514350</xdr:colOff>
      <xdr:row>4</xdr:row>
      <xdr:rowOff>8725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6"/>
          <a:ext cx="2276475" cy="81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8" sqref="B8"/>
    </sheetView>
  </sheetViews>
  <sheetFormatPr baseColWidth="10" defaultRowHeight="13.2" x14ac:dyDescent="0.25"/>
  <cols>
    <col min="3" max="3" width="15.33203125" customWidth="1"/>
  </cols>
  <sheetData>
    <row r="1" spans="1:5" x14ac:dyDescent="0.25">
      <c r="A1" t="s">
        <v>61</v>
      </c>
    </row>
    <row r="3" spans="1:5" x14ac:dyDescent="0.25">
      <c r="A3" s="1" t="s">
        <v>62</v>
      </c>
      <c r="C3" s="1" t="s">
        <v>66</v>
      </c>
      <c r="E3" s="1" t="s">
        <v>9</v>
      </c>
    </row>
    <row r="4" spans="1:5" x14ac:dyDescent="0.25">
      <c r="A4">
        <v>0</v>
      </c>
      <c r="C4" s="11">
        <v>0</v>
      </c>
      <c r="E4" t="s">
        <v>72</v>
      </c>
    </row>
    <row r="5" spans="1:5" x14ac:dyDescent="0.25">
      <c r="A5">
        <v>1</v>
      </c>
      <c r="C5" s="11">
        <v>0.05</v>
      </c>
      <c r="E5" t="s">
        <v>101</v>
      </c>
    </row>
    <row r="6" spans="1:5" x14ac:dyDescent="0.25">
      <c r="A6">
        <v>2</v>
      </c>
      <c r="C6" s="11">
        <v>0.1</v>
      </c>
      <c r="E6" t="s">
        <v>77</v>
      </c>
    </row>
    <row r="7" spans="1:5" x14ac:dyDescent="0.25">
      <c r="A7">
        <v>3</v>
      </c>
      <c r="C7" s="11">
        <v>0.15</v>
      </c>
      <c r="E7" s="4" t="s">
        <v>97</v>
      </c>
    </row>
    <row r="8" spans="1:5" x14ac:dyDescent="0.25">
      <c r="A8">
        <v>4</v>
      </c>
      <c r="C8" s="11">
        <v>0.2</v>
      </c>
      <c r="E8" t="s">
        <v>73</v>
      </c>
    </row>
    <row r="9" spans="1:5" x14ac:dyDescent="0.25">
      <c r="A9">
        <v>5</v>
      </c>
      <c r="C9" s="11">
        <v>0.25</v>
      </c>
      <c r="E9" t="s">
        <v>75</v>
      </c>
    </row>
    <row r="10" spans="1:5" x14ac:dyDescent="0.25">
      <c r="A10">
        <v>6</v>
      </c>
      <c r="C10" s="11">
        <v>0.3</v>
      </c>
      <c r="E10" t="s">
        <v>74</v>
      </c>
    </row>
    <row r="11" spans="1:5" x14ac:dyDescent="0.25">
      <c r="A11">
        <v>7</v>
      </c>
      <c r="C11" s="11">
        <v>0.35</v>
      </c>
      <c r="E11" t="s">
        <v>76</v>
      </c>
    </row>
    <row r="12" spans="1:5" x14ac:dyDescent="0.25">
      <c r="C12" s="11">
        <v>0.4</v>
      </c>
    </row>
    <row r="13" spans="1:5" x14ac:dyDescent="0.25">
      <c r="C13" s="11">
        <v>0.45</v>
      </c>
    </row>
    <row r="14" spans="1:5" x14ac:dyDescent="0.25">
      <c r="C14" s="11">
        <v>0.5</v>
      </c>
    </row>
    <row r="15" spans="1:5" x14ac:dyDescent="0.25">
      <c r="A15" s="1" t="s">
        <v>63</v>
      </c>
      <c r="C15" s="11">
        <v>0.55000000000000004</v>
      </c>
    </row>
    <row r="16" spans="1:5" x14ac:dyDescent="0.25">
      <c r="A16" t="s">
        <v>64</v>
      </c>
      <c r="C16" s="11">
        <v>0.6</v>
      </c>
    </row>
    <row r="17" spans="1:4" x14ac:dyDescent="0.25">
      <c r="A17" t="s">
        <v>65</v>
      </c>
      <c r="C17" s="11">
        <v>0.65</v>
      </c>
    </row>
    <row r="18" spans="1:4" x14ac:dyDescent="0.25">
      <c r="C18" s="11">
        <v>0.7</v>
      </c>
    </row>
    <row r="19" spans="1:4" x14ac:dyDescent="0.25">
      <c r="C19" s="11">
        <v>0.75</v>
      </c>
    </row>
    <row r="20" spans="1:4" x14ac:dyDescent="0.25">
      <c r="C20" s="11">
        <v>0.8</v>
      </c>
    </row>
    <row r="21" spans="1:4" x14ac:dyDescent="0.25">
      <c r="C21" s="11">
        <v>0.85</v>
      </c>
    </row>
    <row r="22" spans="1:4" x14ac:dyDescent="0.25">
      <c r="C22" s="11">
        <v>0.9</v>
      </c>
    </row>
    <row r="23" spans="1:4" x14ac:dyDescent="0.25">
      <c r="C23" s="11">
        <v>0.95</v>
      </c>
    </row>
    <row r="24" spans="1:4" x14ac:dyDescent="0.25">
      <c r="C24" s="11">
        <v>1</v>
      </c>
    </row>
    <row r="25" spans="1:4" x14ac:dyDescent="0.25">
      <c r="A25" s="1" t="s">
        <v>68</v>
      </c>
    </row>
    <row r="26" spans="1:4" x14ac:dyDescent="0.25">
      <c r="A26" t="s">
        <v>69</v>
      </c>
    </row>
    <row r="27" spans="1:4" x14ac:dyDescent="0.25">
      <c r="A27" t="s">
        <v>70</v>
      </c>
    </row>
    <row r="29" spans="1:4" x14ac:dyDescent="0.25">
      <c r="A29" s="1" t="s">
        <v>50</v>
      </c>
      <c r="D29" t="s">
        <v>102</v>
      </c>
    </row>
    <row r="30" spans="1:4" x14ac:dyDescent="0.25">
      <c r="A30" s="13">
        <v>1</v>
      </c>
      <c r="D30" s="52" t="s">
        <v>103</v>
      </c>
    </row>
    <row r="31" spans="1:4" x14ac:dyDescent="0.25">
      <c r="A31" s="13">
        <v>1.5</v>
      </c>
      <c r="D31" s="52"/>
    </row>
    <row r="32" spans="1:4" x14ac:dyDescent="0.25">
      <c r="A32" s="13">
        <v>2</v>
      </c>
    </row>
    <row r="33" spans="1:1" x14ac:dyDescent="0.25">
      <c r="A33" s="13">
        <v>2.5</v>
      </c>
    </row>
    <row r="34" spans="1:1" x14ac:dyDescent="0.25">
      <c r="A34" s="13">
        <v>3</v>
      </c>
    </row>
    <row r="35" spans="1:1" x14ac:dyDescent="0.25">
      <c r="A35" s="13">
        <v>3.5</v>
      </c>
    </row>
    <row r="36" spans="1:1" x14ac:dyDescent="0.25">
      <c r="A36" s="13">
        <v>4</v>
      </c>
    </row>
    <row r="37" spans="1:1" x14ac:dyDescent="0.25">
      <c r="A37" s="13">
        <v>4.5</v>
      </c>
    </row>
    <row r="38" spans="1:1" x14ac:dyDescent="0.25">
      <c r="A38" s="13">
        <v>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Layout" zoomScaleNormal="139" workbookViewId="0">
      <selection activeCell="A7" sqref="A7"/>
    </sheetView>
  </sheetViews>
  <sheetFormatPr baseColWidth="10" defaultColWidth="11.44140625" defaultRowHeight="14.4" x14ac:dyDescent="0.3"/>
  <cols>
    <col min="1" max="1" width="11.44140625" style="17"/>
    <col min="2" max="2" width="16" style="17" customWidth="1"/>
    <col min="3" max="3" width="18.33203125" style="17" customWidth="1"/>
    <col min="4" max="4" width="15.6640625" style="18" customWidth="1"/>
    <col min="5" max="5" width="7" style="17" customWidth="1"/>
    <col min="6" max="6" width="13.6640625" style="17" customWidth="1"/>
    <col min="7" max="7" width="12.44140625" style="17" customWidth="1"/>
    <col min="8" max="8" width="11.88671875" style="17" bestFit="1" customWidth="1"/>
    <col min="9" max="16384" width="11.44140625" style="17"/>
  </cols>
  <sheetData>
    <row r="1" spans="1:16" ht="15.6" x14ac:dyDescent="0.3">
      <c r="B1" s="16" t="s">
        <v>84</v>
      </c>
    </row>
    <row r="2" spans="1:16" ht="15.6" x14ac:dyDescent="0.3">
      <c r="B2" s="19"/>
    </row>
    <row r="3" spans="1:16" x14ac:dyDescent="0.3">
      <c r="C3" s="20" t="s">
        <v>78</v>
      </c>
    </row>
    <row r="4" spans="1:16" ht="28.8" x14ac:dyDescent="0.3">
      <c r="B4" s="21" t="s">
        <v>79</v>
      </c>
      <c r="C4" s="22" t="s">
        <v>80</v>
      </c>
      <c r="D4" s="36" t="s">
        <v>85</v>
      </c>
      <c r="H4" s="23" t="s">
        <v>81</v>
      </c>
      <c r="I4" s="23" t="s">
        <v>81</v>
      </c>
      <c r="J4" s="23" t="s">
        <v>81</v>
      </c>
      <c r="K4" s="23" t="s">
        <v>81</v>
      </c>
      <c r="L4" s="23" t="s">
        <v>81</v>
      </c>
      <c r="M4" s="23" t="s">
        <v>81</v>
      </c>
      <c r="N4" s="23" t="s">
        <v>81</v>
      </c>
      <c r="O4" s="23" t="s">
        <v>81</v>
      </c>
      <c r="P4" s="23" t="s">
        <v>81</v>
      </c>
    </row>
    <row r="5" spans="1:16" x14ac:dyDescent="0.3">
      <c r="B5" s="17">
        <v>45000</v>
      </c>
      <c r="C5" s="37">
        <v>120</v>
      </c>
      <c r="F5" s="28">
        <v>520</v>
      </c>
      <c r="H5" s="24">
        <v>0.2</v>
      </c>
      <c r="I5" s="24">
        <v>0.3</v>
      </c>
      <c r="J5" s="24">
        <v>0.4</v>
      </c>
      <c r="K5" s="24">
        <v>0.5</v>
      </c>
      <c r="L5" s="24">
        <v>0.6</v>
      </c>
      <c r="M5" s="24">
        <v>0.7</v>
      </c>
      <c r="N5" s="24">
        <v>0.8</v>
      </c>
      <c r="O5" s="24">
        <v>0.9</v>
      </c>
      <c r="P5" s="24">
        <v>1</v>
      </c>
    </row>
    <row r="6" spans="1:16" s="28" customFormat="1" ht="27.75" customHeight="1" x14ac:dyDescent="0.3">
      <c r="A6" s="40" t="e">
        <f>IF(Selbstdeklaration!F75&lt;B7,F7/20*Selbstdeklaration!$F$76,0)</f>
        <v>#NUM!</v>
      </c>
      <c r="B6" s="25" t="s">
        <v>82</v>
      </c>
      <c r="C6" s="26" t="s">
        <v>83</v>
      </c>
      <c r="D6" s="27"/>
      <c r="G6" s="17"/>
    </row>
    <row r="7" spans="1:16" s="32" customFormat="1" x14ac:dyDescent="0.3">
      <c r="A7" s="40" t="e">
        <f>IF(Selbstdeklaration!$F$75=B7,F7/20*Selbstdeklaration!$F$76,0)</f>
        <v>#NUM!</v>
      </c>
      <c r="B7" s="29">
        <v>45000</v>
      </c>
      <c r="C7" s="30">
        <v>120</v>
      </c>
      <c r="D7" s="31">
        <f>+C7/B7</f>
        <v>2.6666666666666666E-3</v>
      </c>
      <c r="F7" s="33">
        <f>+$F$5-C7</f>
        <v>400</v>
      </c>
      <c r="G7" s="17"/>
      <c r="H7" s="33">
        <f>ROUND($F$5-C7,1)</f>
        <v>400</v>
      </c>
      <c r="I7" s="33">
        <f>ROUND($F$5*1.5-C7*1.5,1)</f>
        <v>600</v>
      </c>
      <c r="J7" s="33">
        <f>ROUND($F$5*2-C7*2,1)</f>
        <v>800</v>
      </c>
      <c r="K7" s="33">
        <f>ROUND($F$5*2.5-C7*2.5,1)</f>
        <v>1000</v>
      </c>
      <c r="L7" s="33">
        <f>ROUND($F$5*3-C7*3,1)</f>
        <v>1200</v>
      </c>
      <c r="M7" s="33">
        <f>ROUND($F$5*3.5-C7*3.5,1)</f>
        <v>1400</v>
      </c>
      <c r="N7" s="33">
        <f>ROUND($F$5*4-C7*4,1)</f>
        <v>1600</v>
      </c>
      <c r="O7" s="33">
        <f>ROUND($F$5*4.5-C7*4.5,1)</f>
        <v>1800</v>
      </c>
      <c r="P7" s="33">
        <f>ROUND($F$5*5-C7*5,1)</f>
        <v>2000</v>
      </c>
    </row>
    <row r="8" spans="1:16" s="32" customFormat="1" x14ac:dyDescent="0.3">
      <c r="A8" s="40" t="e">
        <f>IF(Selbstdeklaration!$F$75=B8,F8/20*Selbstdeklaration!$F$76,0)</f>
        <v>#NUM!</v>
      </c>
      <c r="B8" s="32">
        <v>45500</v>
      </c>
      <c r="C8" s="33">
        <f>+B8*D8</f>
        <v>121.63295925925925</v>
      </c>
      <c r="D8" s="34">
        <f>D7+($D$187-$D$7)/90000*500</f>
        <v>2.6732518518518518E-3</v>
      </c>
      <c r="F8" s="33">
        <f t="shared" ref="F8:F71" si="0">+$F$5-C8</f>
        <v>398.36704074074078</v>
      </c>
      <c r="G8" s="17"/>
      <c r="H8" s="33">
        <f>ROUND($F$5-C8,1)</f>
        <v>398.4</v>
      </c>
      <c r="I8" s="33">
        <f t="shared" ref="I8:I71" si="1">ROUND($F$5*1.5-C8*1.5,1)</f>
        <v>597.6</v>
      </c>
      <c r="J8" s="33">
        <f t="shared" ref="J8:J71" si="2">ROUND($F$5*2-C8*2,1)</f>
        <v>796.7</v>
      </c>
      <c r="K8" s="33">
        <f t="shared" ref="K8:K71" si="3">ROUND($F$5*2.5-C8*2.5,1)</f>
        <v>995.9</v>
      </c>
      <c r="L8" s="33">
        <f t="shared" ref="L8:L71" si="4">ROUND($F$5*3-C8*3,1)</f>
        <v>1195.0999999999999</v>
      </c>
      <c r="M8" s="33">
        <f t="shared" ref="M8:M71" si="5">ROUND($F$5*3.5-C8*3.5,1)</f>
        <v>1394.3</v>
      </c>
      <c r="N8" s="33">
        <f t="shared" ref="N8:N71" si="6">ROUND($F$5*4-C8*4,1)</f>
        <v>1593.5</v>
      </c>
      <c r="O8" s="33">
        <f t="shared" ref="O8:O71" si="7">ROUND($F$5*4.5-C8*4.5,1)</f>
        <v>1792.7</v>
      </c>
      <c r="P8" s="33">
        <f t="shared" ref="P8:P71" si="8">ROUND($F$5*5-C8*5,1)</f>
        <v>1991.8</v>
      </c>
    </row>
    <row r="9" spans="1:16" s="32" customFormat="1" x14ac:dyDescent="0.3">
      <c r="A9" s="40" t="e">
        <f>IF(Selbstdeklaration!$F$75=B9,F9/20*Selbstdeklaration!$F$76,0)</f>
        <v>#NUM!</v>
      </c>
      <c r="B9" s="32">
        <v>46000</v>
      </c>
      <c r="C9" s="33">
        <f t="shared" ref="C9:C72" si="9">+B9*D9</f>
        <v>123.27250370370371</v>
      </c>
      <c r="D9" s="34">
        <f t="shared" ref="D9:D72" si="10">D8+($D$187-$D$7)/90000*500</f>
        <v>2.6798370370370371E-3</v>
      </c>
      <c r="F9" s="33">
        <f t="shared" si="0"/>
        <v>396.72749629629629</v>
      </c>
      <c r="G9" s="17"/>
      <c r="H9" s="33">
        <f t="shared" ref="H9:H72" si="11">ROUND($F$5-C9,1)</f>
        <v>396.7</v>
      </c>
      <c r="I9" s="33">
        <f t="shared" si="1"/>
        <v>595.1</v>
      </c>
      <c r="J9" s="33">
        <f t="shared" si="2"/>
        <v>793.5</v>
      </c>
      <c r="K9" s="33">
        <f t="shared" si="3"/>
        <v>991.8</v>
      </c>
      <c r="L9" s="33">
        <f t="shared" si="4"/>
        <v>1190.2</v>
      </c>
      <c r="M9" s="33">
        <f t="shared" si="5"/>
        <v>1388.5</v>
      </c>
      <c r="N9" s="33">
        <f t="shared" si="6"/>
        <v>1586.9</v>
      </c>
      <c r="O9" s="33">
        <f t="shared" si="7"/>
        <v>1785.3</v>
      </c>
      <c r="P9" s="33">
        <f t="shared" si="8"/>
        <v>1983.6</v>
      </c>
    </row>
    <row r="10" spans="1:16" s="32" customFormat="1" x14ac:dyDescent="0.3">
      <c r="A10" s="40" t="e">
        <f>IF(Selbstdeklaration!$F$75=B10,F10/20*Selbstdeklaration!$F$76,0)</f>
        <v>#NUM!</v>
      </c>
      <c r="B10" s="32">
        <v>46500</v>
      </c>
      <c r="C10" s="33">
        <f t="shared" si="9"/>
        <v>124.91863333333333</v>
      </c>
      <c r="D10" s="34">
        <f t="shared" si="10"/>
        <v>2.6864222222222223E-3</v>
      </c>
      <c r="F10" s="33">
        <f t="shared" si="0"/>
        <v>395.08136666666667</v>
      </c>
      <c r="G10" s="17"/>
      <c r="H10" s="33">
        <f t="shared" si="11"/>
        <v>395.1</v>
      </c>
      <c r="I10" s="33">
        <f t="shared" si="1"/>
        <v>592.6</v>
      </c>
      <c r="J10" s="33">
        <f t="shared" si="2"/>
        <v>790.2</v>
      </c>
      <c r="K10" s="33">
        <f t="shared" si="3"/>
        <v>987.7</v>
      </c>
      <c r="L10" s="33">
        <f t="shared" si="4"/>
        <v>1185.2</v>
      </c>
      <c r="M10" s="33">
        <f t="shared" si="5"/>
        <v>1382.8</v>
      </c>
      <c r="N10" s="33">
        <f t="shared" si="6"/>
        <v>1580.3</v>
      </c>
      <c r="O10" s="33">
        <f t="shared" si="7"/>
        <v>1777.9</v>
      </c>
      <c r="P10" s="33">
        <f t="shared" si="8"/>
        <v>1975.4</v>
      </c>
    </row>
    <row r="11" spans="1:16" s="32" customFormat="1" x14ac:dyDescent="0.3">
      <c r="A11" s="40" t="e">
        <f>IF(Selbstdeklaration!$F$75=B11,F11/20*Selbstdeklaration!$F$76,0)</f>
        <v>#NUM!</v>
      </c>
      <c r="B11" s="32">
        <v>47000</v>
      </c>
      <c r="C11" s="33">
        <f t="shared" si="9"/>
        <v>126.57134814814816</v>
      </c>
      <c r="D11" s="34">
        <f t="shared" si="10"/>
        <v>2.6930074074074076E-3</v>
      </c>
      <c r="F11" s="33">
        <f t="shared" si="0"/>
        <v>393.42865185185184</v>
      </c>
      <c r="G11" s="17"/>
      <c r="H11" s="33">
        <f t="shared" si="11"/>
        <v>393.4</v>
      </c>
      <c r="I11" s="33">
        <f t="shared" si="1"/>
        <v>590.1</v>
      </c>
      <c r="J11" s="33">
        <f t="shared" si="2"/>
        <v>786.9</v>
      </c>
      <c r="K11" s="33">
        <f t="shared" si="3"/>
        <v>983.6</v>
      </c>
      <c r="L11" s="33">
        <f t="shared" si="4"/>
        <v>1180.3</v>
      </c>
      <c r="M11" s="33">
        <f t="shared" si="5"/>
        <v>1377</v>
      </c>
      <c r="N11" s="33">
        <f t="shared" si="6"/>
        <v>1573.7</v>
      </c>
      <c r="O11" s="33">
        <f t="shared" si="7"/>
        <v>1770.4</v>
      </c>
      <c r="P11" s="33">
        <f t="shared" si="8"/>
        <v>1967.1</v>
      </c>
    </row>
    <row r="12" spans="1:16" s="28" customFormat="1" x14ac:dyDescent="0.3">
      <c r="A12" s="40" t="e">
        <f>IF(Selbstdeklaration!$F$75=B12,F12/20*Selbstdeklaration!$F$76,0)</f>
        <v>#NUM!</v>
      </c>
      <c r="B12" s="35">
        <v>47500</v>
      </c>
      <c r="C12" s="33">
        <f t="shared" si="9"/>
        <v>128.23064814814816</v>
      </c>
      <c r="D12" s="34">
        <f t="shared" si="10"/>
        <v>2.6995925925925928E-3</v>
      </c>
      <c r="F12" s="33">
        <f t="shared" si="0"/>
        <v>391.76935185185187</v>
      </c>
      <c r="G12" s="17"/>
      <c r="H12" s="33">
        <f t="shared" si="11"/>
        <v>391.8</v>
      </c>
      <c r="I12" s="33">
        <f t="shared" si="1"/>
        <v>587.70000000000005</v>
      </c>
      <c r="J12" s="33">
        <f t="shared" si="2"/>
        <v>783.5</v>
      </c>
      <c r="K12" s="33">
        <f t="shared" si="3"/>
        <v>979.4</v>
      </c>
      <c r="L12" s="33">
        <f t="shared" si="4"/>
        <v>1175.3</v>
      </c>
      <c r="M12" s="33">
        <f t="shared" si="5"/>
        <v>1371.2</v>
      </c>
      <c r="N12" s="33">
        <f t="shared" si="6"/>
        <v>1567.1</v>
      </c>
      <c r="O12" s="33">
        <f t="shared" si="7"/>
        <v>1763</v>
      </c>
      <c r="P12" s="33">
        <f t="shared" si="8"/>
        <v>1958.8</v>
      </c>
    </row>
    <row r="13" spans="1:16" x14ac:dyDescent="0.3">
      <c r="A13" s="40" t="e">
        <f>IF(Selbstdeklaration!$F$75=B13,F13/20*Selbstdeklaration!$F$76,0)</f>
        <v>#NUM!</v>
      </c>
      <c r="B13" s="32">
        <v>48000</v>
      </c>
      <c r="C13" s="33">
        <f t="shared" si="9"/>
        <v>129.89653333333334</v>
      </c>
      <c r="D13" s="34">
        <f t="shared" si="10"/>
        <v>2.7061777777777781E-3</v>
      </c>
      <c r="F13" s="33">
        <f t="shared" si="0"/>
        <v>390.10346666666669</v>
      </c>
      <c r="H13" s="33">
        <f t="shared" si="11"/>
        <v>390.1</v>
      </c>
      <c r="I13" s="33">
        <f t="shared" si="1"/>
        <v>585.20000000000005</v>
      </c>
      <c r="J13" s="33">
        <f t="shared" si="2"/>
        <v>780.2</v>
      </c>
      <c r="K13" s="33">
        <f t="shared" si="3"/>
        <v>975.3</v>
      </c>
      <c r="L13" s="33">
        <f t="shared" si="4"/>
        <v>1170.3</v>
      </c>
      <c r="M13" s="33">
        <f t="shared" si="5"/>
        <v>1365.4</v>
      </c>
      <c r="N13" s="33">
        <f t="shared" si="6"/>
        <v>1560.4</v>
      </c>
      <c r="O13" s="33">
        <f t="shared" si="7"/>
        <v>1755.5</v>
      </c>
      <c r="P13" s="33">
        <f t="shared" si="8"/>
        <v>1950.5</v>
      </c>
    </row>
    <row r="14" spans="1:16" x14ac:dyDescent="0.3">
      <c r="A14" s="40" t="e">
        <f>IF(Selbstdeklaration!$F$75=B14,F14/20*Selbstdeklaration!$F$76,0)</f>
        <v>#NUM!</v>
      </c>
      <c r="B14" s="32">
        <v>48500</v>
      </c>
      <c r="C14" s="33">
        <f t="shared" si="9"/>
        <v>131.56900370370371</v>
      </c>
      <c r="D14" s="34">
        <f t="shared" si="10"/>
        <v>2.7127629629629633E-3</v>
      </c>
      <c r="F14" s="33">
        <f t="shared" si="0"/>
        <v>388.43099629629626</v>
      </c>
      <c r="H14" s="33">
        <f t="shared" si="11"/>
        <v>388.4</v>
      </c>
      <c r="I14" s="33">
        <f t="shared" si="1"/>
        <v>582.6</v>
      </c>
      <c r="J14" s="33">
        <f t="shared" si="2"/>
        <v>776.9</v>
      </c>
      <c r="K14" s="33">
        <f t="shared" si="3"/>
        <v>971.1</v>
      </c>
      <c r="L14" s="33">
        <f t="shared" si="4"/>
        <v>1165.3</v>
      </c>
      <c r="M14" s="33">
        <f t="shared" si="5"/>
        <v>1359.5</v>
      </c>
      <c r="N14" s="33">
        <f t="shared" si="6"/>
        <v>1553.7</v>
      </c>
      <c r="O14" s="33">
        <f t="shared" si="7"/>
        <v>1747.9</v>
      </c>
      <c r="P14" s="33">
        <f t="shared" si="8"/>
        <v>1942.2</v>
      </c>
    </row>
    <row r="15" spans="1:16" x14ac:dyDescent="0.3">
      <c r="A15" s="40" t="e">
        <f>IF(Selbstdeklaration!$F$75=B15,F15/20*Selbstdeklaration!$F$76,0)</f>
        <v>#NUM!</v>
      </c>
      <c r="B15" s="32">
        <v>49000</v>
      </c>
      <c r="C15" s="33">
        <f t="shared" si="9"/>
        <v>133.24805925925929</v>
      </c>
      <c r="D15" s="34">
        <f t="shared" si="10"/>
        <v>2.7193481481481486E-3</v>
      </c>
      <c r="F15" s="33">
        <f t="shared" si="0"/>
        <v>386.75194074074068</v>
      </c>
      <c r="H15" s="33">
        <f t="shared" si="11"/>
        <v>386.8</v>
      </c>
      <c r="I15" s="33">
        <f t="shared" si="1"/>
        <v>580.1</v>
      </c>
      <c r="J15" s="33">
        <f t="shared" si="2"/>
        <v>773.5</v>
      </c>
      <c r="K15" s="33">
        <f t="shared" si="3"/>
        <v>966.9</v>
      </c>
      <c r="L15" s="33">
        <f t="shared" si="4"/>
        <v>1160.3</v>
      </c>
      <c r="M15" s="33">
        <f t="shared" si="5"/>
        <v>1353.6</v>
      </c>
      <c r="N15" s="33">
        <f t="shared" si="6"/>
        <v>1547</v>
      </c>
      <c r="O15" s="33">
        <f t="shared" si="7"/>
        <v>1740.4</v>
      </c>
      <c r="P15" s="33">
        <f t="shared" si="8"/>
        <v>1933.8</v>
      </c>
    </row>
    <row r="16" spans="1:16" x14ac:dyDescent="0.3">
      <c r="A16" s="40" t="e">
        <f>IF(Selbstdeklaration!$F$75=B16,F16/20*Selbstdeklaration!$F$76,0)</f>
        <v>#NUM!</v>
      </c>
      <c r="B16" s="35">
        <v>49500</v>
      </c>
      <c r="C16" s="33">
        <f t="shared" si="9"/>
        <v>134.93370000000002</v>
      </c>
      <c r="D16" s="34">
        <f t="shared" si="10"/>
        <v>2.7259333333333339E-3</v>
      </c>
      <c r="F16" s="33">
        <f t="shared" si="0"/>
        <v>385.06629999999996</v>
      </c>
      <c r="H16" s="33">
        <f t="shared" si="11"/>
        <v>385.1</v>
      </c>
      <c r="I16" s="33">
        <f t="shared" si="1"/>
        <v>577.6</v>
      </c>
      <c r="J16" s="33">
        <f t="shared" si="2"/>
        <v>770.1</v>
      </c>
      <c r="K16" s="33">
        <f t="shared" si="3"/>
        <v>962.7</v>
      </c>
      <c r="L16" s="33">
        <f t="shared" si="4"/>
        <v>1155.2</v>
      </c>
      <c r="M16" s="33">
        <f t="shared" si="5"/>
        <v>1347.7</v>
      </c>
      <c r="N16" s="33">
        <f t="shared" si="6"/>
        <v>1540.3</v>
      </c>
      <c r="O16" s="33">
        <f t="shared" si="7"/>
        <v>1732.8</v>
      </c>
      <c r="P16" s="33">
        <f t="shared" si="8"/>
        <v>1925.3</v>
      </c>
    </row>
    <row r="17" spans="1:16" x14ac:dyDescent="0.3">
      <c r="A17" s="40" t="e">
        <f>IF(Selbstdeklaration!$F$75=B17,F17/20*Selbstdeklaration!$F$76,0)</f>
        <v>#NUM!</v>
      </c>
      <c r="B17" s="32">
        <v>50000</v>
      </c>
      <c r="C17" s="33">
        <f t="shared" si="9"/>
        <v>136.62592592592597</v>
      </c>
      <c r="D17" s="34">
        <f t="shared" si="10"/>
        <v>2.7325185185185191E-3</v>
      </c>
      <c r="F17" s="33">
        <f t="shared" si="0"/>
        <v>383.37407407407403</v>
      </c>
      <c r="H17" s="33">
        <f t="shared" si="11"/>
        <v>383.4</v>
      </c>
      <c r="I17" s="33">
        <f t="shared" si="1"/>
        <v>575.1</v>
      </c>
      <c r="J17" s="33">
        <f t="shared" si="2"/>
        <v>766.7</v>
      </c>
      <c r="K17" s="33">
        <f t="shared" si="3"/>
        <v>958.4</v>
      </c>
      <c r="L17" s="33">
        <f t="shared" si="4"/>
        <v>1150.0999999999999</v>
      </c>
      <c r="M17" s="33">
        <f t="shared" si="5"/>
        <v>1341.8</v>
      </c>
      <c r="N17" s="33">
        <f t="shared" si="6"/>
        <v>1533.5</v>
      </c>
      <c r="O17" s="33">
        <f t="shared" si="7"/>
        <v>1725.2</v>
      </c>
      <c r="P17" s="33">
        <f t="shared" si="8"/>
        <v>1916.9</v>
      </c>
    </row>
    <row r="18" spans="1:16" x14ac:dyDescent="0.3">
      <c r="A18" s="40" t="e">
        <f>IF(Selbstdeklaration!$F$75=B18,F18/20*Selbstdeklaration!$F$76,0)</f>
        <v>#NUM!</v>
      </c>
      <c r="B18" s="32">
        <v>50500</v>
      </c>
      <c r="C18" s="33">
        <f t="shared" si="9"/>
        <v>138.32473703703707</v>
      </c>
      <c r="D18" s="34">
        <f t="shared" si="10"/>
        <v>2.7391037037037044E-3</v>
      </c>
      <c r="F18" s="33">
        <f t="shared" si="0"/>
        <v>381.67526296296296</v>
      </c>
      <c r="H18" s="33">
        <f t="shared" si="11"/>
        <v>381.7</v>
      </c>
      <c r="I18" s="33">
        <f t="shared" si="1"/>
        <v>572.5</v>
      </c>
      <c r="J18" s="33">
        <f t="shared" si="2"/>
        <v>763.4</v>
      </c>
      <c r="K18" s="33">
        <f t="shared" si="3"/>
        <v>954.2</v>
      </c>
      <c r="L18" s="33">
        <f t="shared" si="4"/>
        <v>1145</v>
      </c>
      <c r="M18" s="33">
        <f t="shared" si="5"/>
        <v>1335.9</v>
      </c>
      <c r="N18" s="33">
        <f t="shared" si="6"/>
        <v>1526.7</v>
      </c>
      <c r="O18" s="33">
        <f t="shared" si="7"/>
        <v>1717.5</v>
      </c>
      <c r="P18" s="33">
        <f t="shared" si="8"/>
        <v>1908.4</v>
      </c>
    </row>
    <row r="19" spans="1:16" x14ac:dyDescent="0.3">
      <c r="A19" s="40" t="e">
        <f>IF(Selbstdeklaration!$F$75=B19,F19/20*Selbstdeklaration!$F$76,0)</f>
        <v>#NUM!</v>
      </c>
      <c r="B19" s="32">
        <v>51000</v>
      </c>
      <c r="C19" s="33">
        <f t="shared" si="9"/>
        <v>140.03013333333337</v>
      </c>
      <c r="D19" s="34">
        <f t="shared" si="10"/>
        <v>2.7456888888888896E-3</v>
      </c>
      <c r="F19" s="33">
        <f t="shared" si="0"/>
        <v>379.96986666666663</v>
      </c>
      <c r="H19" s="33">
        <f t="shared" si="11"/>
        <v>380</v>
      </c>
      <c r="I19" s="33">
        <f t="shared" si="1"/>
        <v>570</v>
      </c>
      <c r="J19" s="33">
        <f t="shared" si="2"/>
        <v>759.9</v>
      </c>
      <c r="K19" s="33">
        <f t="shared" si="3"/>
        <v>949.9</v>
      </c>
      <c r="L19" s="33">
        <f t="shared" si="4"/>
        <v>1139.9000000000001</v>
      </c>
      <c r="M19" s="33">
        <f t="shared" si="5"/>
        <v>1329.9</v>
      </c>
      <c r="N19" s="33">
        <f t="shared" si="6"/>
        <v>1519.9</v>
      </c>
      <c r="O19" s="33">
        <f t="shared" si="7"/>
        <v>1709.9</v>
      </c>
      <c r="P19" s="33">
        <f t="shared" si="8"/>
        <v>1899.8</v>
      </c>
    </row>
    <row r="20" spans="1:16" x14ac:dyDescent="0.3">
      <c r="A20" s="40" t="e">
        <f>IF(Selbstdeklaration!$F$75=B20,F20/20*Selbstdeklaration!$F$76,0)</f>
        <v>#NUM!</v>
      </c>
      <c r="B20" s="35">
        <v>51500</v>
      </c>
      <c r="C20" s="33">
        <f t="shared" si="9"/>
        <v>141.74211481481487</v>
      </c>
      <c r="D20" s="34">
        <f t="shared" si="10"/>
        <v>2.7522740740740749E-3</v>
      </c>
      <c r="F20" s="33">
        <f t="shared" si="0"/>
        <v>378.25788518518516</v>
      </c>
      <c r="H20" s="33">
        <f t="shared" si="11"/>
        <v>378.3</v>
      </c>
      <c r="I20" s="33">
        <f t="shared" si="1"/>
        <v>567.4</v>
      </c>
      <c r="J20" s="33">
        <f t="shared" si="2"/>
        <v>756.5</v>
      </c>
      <c r="K20" s="33">
        <f t="shared" si="3"/>
        <v>945.6</v>
      </c>
      <c r="L20" s="33">
        <f t="shared" si="4"/>
        <v>1134.8</v>
      </c>
      <c r="M20" s="33">
        <f t="shared" si="5"/>
        <v>1323.9</v>
      </c>
      <c r="N20" s="33">
        <f t="shared" si="6"/>
        <v>1513</v>
      </c>
      <c r="O20" s="33">
        <f t="shared" si="7"/>
        <v>1702.2</v>
      </c>
      <c r="P20" s="33">
        <f t="shared" si="8"/>
        <v>1891.3</v>
      </c>
    </row>
    <row r="21" spans="1:16" x14ac:dyDescent="0.3">
      <c r="A21" s="40" t="e">
        <f>IF(Selbstdeklaration!$F$75=B21,F21/20*Selbstdeklaration!$F$76,0)</f>
        <v>#NUM!</v>
      </c>
      <c r="B21" s="32">
        <v>52000</v>
      </c>
      <c r="C21" s="33">
        <f t="shared" si="9"/>
        <v>143.46068148148152</v>
      </c>
      <c r="D21" s="34">
        <f t="shared" si="10"/>
        <v>2.7588592592592601E-3</v>
      </c>
      <c r="F21" s="33">
        <f t="shared" si="0"/>
        <v>376.53931851851848</v>
      </c>
      <c r="H21" s="33">
        <f t="shared" si="11"/>
        <v>376.5</v>
      </c>
      <c r="I21" s="33">
        <f t="shared" si="1"/>
        <v>564.79999999999995</v>
      </c>
      <c r="J21" s="33">
        <f t="shared" si="2"/>
        <v>753.1</v>
      </c>
      <c r="K21" s="33">
        <f t="shared" si="3"/>
        <v>941.3</v>
      </c>
      <c r="L21" s="33">
        <f t="shared" si="4"/>
        <v>1129.5999999999999</v>
      </c>
      <c r="M21" s="33">
        <f t="shared" si="5"/>
        <v>1317.9</v>
      </c>
      <c r="N21" s="33">
        <f t="shared" si="6"/>
        <v>1506.2</v>
      </c>
      <c r="O21" s="33">
        <f t="shared" si="7"/>
        <v>1694.4</v>
      </c>
      <c r="P21" s="33">
        <f t="shared" si="8"/>
        <v>1882.7</v>
      </c>
    </row>
    <row r="22" spans="1:16" x14ac:dyDescent="0.3">
      <c r="A22" s="40" t="e">
        <f>IF(Selbstdeklaration!$F$75=B22,F22/20*Selbstdeklaration!$F$76,0)</f>
        <v>#NUM!</v>
      </c>
      <c r="B22" s="32">
        <v>52500</v>
      </c>
      <c r="C22" s="33">
        <f t="shared" si="9"/>
        <v>145.18583333333339</v>
      </c>
      <c r="D22" s="34">
        <f t="shared" si="10"/>
        <v>2.7654444444444454E-3</v>
      </c>
      <c r="F22" s="33">
        <f t="shared" si="0"/>
        <v>374.81416666666661</v>
      </c>
      <c r="H22" s="33">
        <f t="shared" si="11"/>
        <v>374.8</v>
      </c>
      <c r="I22" s="33">
        <f t="shared" si="1"/>
        <v>562.20000000000005</v>
      </c>
      <c r="J22" s="33">
        <f t="shared" si="2"/>
        <v>749.6</v>
      </c>
      <c r="K22" s="33">
        <f t="shared" si="3"/>
        <v>937</v>
      </c>
      <c r="L22" s="33">
        <f t="shared" si="4"/>
        <v>1124.4000000000001</v>
      </c>
      <c r="M22" s="33">
        <f t="shared" si="5"/>
        <v>1311.8</v>
      </c>
      <c r="N22" s="33">
        <f t="shared" si="6"/>
        <v>1499.3</v>
      </c>
      <c r="O22" s="33">
        <f t="shared" si="7"/>
        <v>1686.7</v>
      </c>
      <c r="P22" s="33">
        <f t="shared" si="8"/>
        <v>1874.1</v>
      </c>
    </row>
    <row r="23" spans="1:16" x14ac:dyDescent="0.3">
      <c r="A23" s="40" t="e">
        <f>IF(Selbstdeklaration!$F$75=B23,F23/20*Selbstdeklaration!$F$76,0)</f>
        <v>#NUM!</v>
      </c>
      <c r="B23" s="32">
        <v>53000</v>
      </c>
      <c r="C23" s="33">
        <f t="shared" si="9"/>
        <v>146.91757037037041</v>
      </c>
      <c r="D23" s="34">
        <f t="shared" si="10"/>
        <v>2.7720296296296306E-3</v>
      </c>
      <c r="F23" s="33">
        <f t="shared" si="0"/>
        <v>373.08242962962959</v>
      </c>
      <c r="H23" s="33">
        <f t="shared" si="11"/>
        <v>373.1</v>
      </c>
      <c r="I23" s="33">
        <f t="shared" si="1"/>
        <v>559.6</v>
      </c>
      <c r="J23" s="33">
        <f t="shared" si="2"/>
        <v>746.2</v>
      </c>
      <c r="K23" s="33">
        <f t="shared" si="3"/>
        <v>932.7</v>
      </c>
      <c r="L23" s="33">
        <f t="shared" si="4"/>
        <v>1119.2</v>
      </c>
      <c r="M23" s="33">
        <f t="shared" si="5"/>
        <v>1305.8</v>
      </c>
      <c r="N23" s="33">
        <f t="shared" si="6"/>
        <v>1492.3</v>
      </c>
      <c r="O23" s="33">
        <f t="shared" si="7"/>
        <v>1678.9</v>
      </c>
      <c r="P23" s="33">
        <f t="shared" si="8"/>
        <v>1865.4</v>
      </c>
    </row>
    <row r="24" spans="1:16" x14ac:dyDescent="0.3">
      <c r="A24" s="40" t="e">
        <f>IF(Selbstdeklaration!$F$75=B24,F24/20*Selbstdeklaration!$F$76,0)</f>
        <v>#NUM!</v>
      </c>
      <c r="B24" s="35">
        <v>53500</v>
      </c>
      <c r="C24" s="33">
        <f t="shared" si="9"/>
        <v>148.65589259259264</v>
      </c>
      <c r="D24" s="34">
        <f t="shared" si="10"/>
        <v>2.7786148148148159E-3</v>
      </c>
      <c r="F24" s="33">
        <f t="shared" si="0"/>
        <v>371.34410740740736</v>
      </c>
      <c r="H24" s="33">
        <f t="shared" si="11"/>
        <v>371.3</v>
      </c>
      <c r="I24" s="33">
        <f t="shared" si="1"/>
        <v>557</v>
      </c>
      <c r="J24" s="33">
        <f t="shared" si="2"/>
        <v>742.7</v>
      </c>
      <c r="K24" s="33">
        <f t="shared" si="3"/>
        <v>928.4</v>
      </c>
      <c r="L24" s="33">
        <f t="shared" si="4"/>
        <v>1114</v>
      </c>
      <c r="M24" s="33">
        <f t="shared" si="5"/>
        <v>1299.7</v>
      </c>
      <c r="N24" s="33">
        <f t="shared" si="6"/>
        <v>1485.4</v>
      </c>
      <c r="O24" s="33">
        <f t="shared" si="7"/>
        <v>1671</v>
      </c>
      <c r="P24" s="33">
        <f t="shared" si="8"/>
        <v>1856.7</v>
      </c>
    </row>
    <row r="25" spans="1:16" x14ac:dyDescent="0.3">
      <c r="A25" s="40" t="e">
        <f>IF(Selbstdeklaration!$F$75=B25,F25/20*Selbstdeklaration!$F$76,0)</f>
        <v>#NUM!</v>
      </c>
      <c r="B25" s="32">
        <v>54000</v>
      </c>
      <c r="C25" s="33">
        <f t="shared" si="9"/>
        <v>150.40080000000006</v>
      </c>
      <c r="D25" s="34">
        <f t="shared" si="10"/>
        <v>2.7852000000000011E-3</v>
      </c>
      <c r="F25" s="33">
        <f t="shared" si="0"/>
        <v>369.59919999999994</v>
      </c>
      <c r="H25" s="33">
        <f t="shared" si="11"/>
        <v>369.6</v>
      </c>
      <c r="I25" s="33">
        <f t="shared" si="1"/>
        <v>554.4</v>
      </c>
      <c r="J25" s="33">
        <f t="shared" si="2"/>
        <v>739.2</v>
      </c>
      <c r="K25" s="33">
        <f t="shared" si="3"/>
        <v>924</v>
      </c>
      <c r="L25" s="33">
        <f t="shared" si="4"/>
        <v>1108.8</v>
      </c>
      <c r="M25" s="33">
        <f t="shared" si="5"/>
        <v>1293.5999999999999</v>
      </c>
      <c r="N25" s="33">
        <f t="shared" si="6"/>
        <v>1478.4</v>
      </c>
      <c r="O25" s="33">
        <f t="shared" si="7"/>
        <v>1663.2</v>
      </c>
      <c r="P25" s="33">
        <f t="shared" si="8"/>
        <v>1848</v>
      </c>
    </row>
    <row r="26" spans="1:16" x14ac:dyDescent="0.3">
      <c r="A26" s="40" t="e">
        <f>IF(Selbstdeklaration!$F$75=B26,F26/20*Selbstdeklaration!$F$76,0)</f>
        <v>#NUM!</v>
      </c>
      <c r="B26" s="32">
        <v>54500</v>
      </c>
      <c r="C26" s="33">
        <f t="shared" si="9"/>
        <v>152.15229259259266</v>
      </c>
      <c r="D26" s="34">
        <f t="shared" si="10"/>
        <v>2.7917851851851864E-3</v>
      </c>
      <c r="F26" s="33">
        <f t="shared" si="0"/>
        <v>367.84770740740737</v>
      </c>
      <c r="H26" s="33">
        <f t="shared" si="11"/>
        <v>367.8</v>
      </c>
      <c r="I26" s="33">
        <f t="shared" si="1"/>
        <v>551.79999999999995</v>
      </c>
      <c r="J26" s="33">
        <f t="shared" si="2"/>
        <v>735.7</v>
      </c>
      <c r="K26" s="33">
        <f t="shared" si="3"/>
        <v>919.6</v>
      </c>
      <c r="L26" s="33">
        <f t="shared" si="4"/>
        <v>1103.5</v>
      </c>
      <c r="M26" s="33">
        <f t="shared" si="5"/>
        <v>1287.5</v>
      </c>
      <c r="N26" s="33">
        <f t="shared" si="6"/>
        <v>1471.4</v>
      </c>
      <c r="O26" s="33">
        <f t="shared" si="7"/>
        <v>1655.3</v>
      </c>
      <c r="P26" s="33">
        <f t="shared" si="8"/>
        <v>1839.2</v>
      </c>
    </row>
    <row r="27" spans="1:16" x14ac:dyDescent="0.3">
      <c r="A27" s="40" t="e">
        <f>IF(Selbstdeklaration!$F$75=B27,F27/20*Selbstdeklaration!$F$76,0)</f>
        <v>#NUM!</v>
      </c>
      <c r="B27" s="32">
        <v>55000</v>
      </c>
      <c r="C27" s="33">
        <f t="shared" si="9"/>
        <v>153.91037037037043</v>
      </c>
      <c r="D27" s="34">
        <f t="shared" si="10"/>
        <v>2.7983703703703716E-3</v>
      </c>
      <c r="F27" s="33">
        <f t="shared" si="0"/>
        <v>366.0896296296296</v>
      </c>
      <c r="H27" s="33">
        <f t="shared" si="11"/>
        <v>366.1</v>
      </c>
      <c r="I27" s="33">
        <f t="shared" si="1"/>
        <v>549.1</v>
      </c>
      <c r="J27" s="33">
        <f t="shared" si="2"/>
        <v>732.2</v>
      </c>
      <c r="K27" s="33">
        <f t="shared" si="3"/>
        <v>915.2</v>
      </c>
      <c r="L27" s="33">
        <f t="shared" si="4"/>
        <v>1098.3</v>
      </c>
      <c r="M27" s="33">
        <f t="shared" si="5"/>
        <v>1281.3</v>
      </c>
      <c r="N27" s="33">
        <f t="shared" si="6"/>
        <v>1464.4</v>
      </c>
      <c r="O27" s="33">
        <f t="shared" si="7"/>
        <v>1647.4</v>
      </c>
      <c r="P27" s="33">
        <f t="shared" si="8"/>
        <v>1830.4</v>
      </c>
    </row>
    <row r="28" spans="1:16" x14ac:dyDescent="0.3">
      <c r="A28" s="40" t="e">
        <f>IF(Selbstdeklaration!$F$75=B28,F28/20*Selbstdeklaration!$F$76,0)</f>
        <v>#NUM!</v>
      </c>
      <c r="B28" s="35">
        <v>55500</v>
      </c>
      <c r="C28" s="33">
        <f t="shared" si="9"/>
        <v>155.6750333333334</v>
      </c>
      <c r="D28" s="34">
        <f t="shared" si="10"/>
        <v>2.8049555555555569E-3</v>
      </c>
      <c r="F28" s="33">
        <f t="shared" si="0"/>
        <v>364.32496666666657</v>
      </c>
      <c r="H28" s="33">
        <f t="shared" si="11"/>
        <v>364.3</v>
      </c>
      <c r="I28" s="33">
        <f t="shared" si="1"/>
        <v>546.5</v>
      </c>
      <c r="J28" s="33">
        <f t="shared" si="2"/>
        <v>728.6</v>
      </c>
      <c r="K28" s="33">
        <f t="shared" si="3"/>
        <v>910.8</v>
      </c>
      <c r="L28" s="33">
        <f t="shared" si="4"/>
        <v>1093</v>
      </c>
      <c r="M28" s="33">
        <f t="shared" si="5"/>
        <v>1275.0999999999999</v>
      </c>
      <c r="N28" s="33">
        <f t="shared" si="6"/>
        <v>1457.3</v>
      </c>
      <c r="O28" s="33">
        <f t="shared" si="7"/>
        <v>1639.5</v>
      </c>
      <c r="P28" s="33">
        <f t="shared" si="8"/>
        <v>1821.6</v>
      </c>
    </row>
    <row r="29" spans="1:16" x14ac:dyDescent="0.3">
      <c r="A29" s="40" t="e">
        <f>IF(Selbstdeklaration!$F$75=B29,F29/20*Selbstdeklaration!$F$76,0)</f>
        <v>#NUM!</v>
      </c>
      <c r="B29" s="32">
        <v>56000</v>
      </c>
      <c r="C29" s="33">
        <f t="shared" si="9"/>
        <v>157.44628148148155</v>
      </c>
      <c r="D29" s="34">
        <f t="shared" si="10"/>
        <v>2.8115407407407421E-3</v>
      </c>
      <c r="F29" s="33">
        <f t="shared" si="0"/>
        <v>362.55371851851845</v>
      </c>
      <c r="H29" s="33">
        <f t="shared" si="11"/>
        <v>362.6</v>
      </c>
      <c r="I29" s="33">
        <f t="shared" si="1"/>
        <v>543.79999999999995</v>
      </c>
      <c r="J29" s="33">
        <f t="shared" si="2"/>
        <v>725.1</v>
      </c>
      <c r="K29" s="33">
        <f t="shared" si="3"/>
        <v>906.4</v>
      </c>
      <c r="L29" s="33">
        <f t="shared" si="4"/>
        <v>1087.7</v>
      </c>
      <c r="M29" s="33">
        <f t="shared" si="5"/>
        <v>1268.9000000000001</v>
      </c>
      <c r="N29" s="33">
        <f t="shared" si="6"/>
        <v>1450.2</v>
      </c>
      <c r="O29" s="33">
        <f t="shared" si="7"/>
        <v>1631.5</v>
      </c>
      <c r="P29" s="33">
        <f t="shared" si="8"/>
        <v>1812.8</v>
      </c>
    </row>
    <row r="30" spans="1:16" x14ac:dyDescent="0.3">
      <c r="A30" s="40" t="e">
        <f>IF(Selbstdeklaration!$F$75=B30,F30/20*Selbstdeklaration!$F$76,0)</f>
        <v>#NUM!</v>
      </c>
      <c r="B30" s="32">
        <v>56500</v>
      </c>
      <c r="C30" s="33">
        <f t="shared" si="9"/>
        <v>159.2241148148149</v>
      </c>
      <c r="D30" s="34">
        <f t="shared" si="10"/>
        <v>2.8181259259259274E-3</v>
      </c>
      <c r="F30" s="33">
        <f t="shared" si="0"/>
        <v>360.77588518518507</v>
      </c>
      <c r="H30" s="33">
        <f t="shared" si="11"/>
        <v>360.8</v>
      </c>
      <c r="I30" s="33">
        <f t="shared" si="1"/>
        <v>541.20000000000005</v>
      </c>
      <c r="J30" s="33">
        <f t="shared" si="2"/>
        <v>721.6</v>
      </c>
      <c r="K30" s="33">
        <f t="shared" si="3"/>
        <v>901.9</v>
      </c>
      <c r="L30" s="33">
        <f t="shared" si="4"/>
        <v>1082.3</v>
      </c>
      <c r="M30" s="33">
        <f t="shared" si="5"/>
        <v>1262.7</v>
      </c>
      <c r="N30" s="33">
        <f t="shared" si="6"/>
        <v>1443.1</v>
      </c>
      <c r="O30" s="33">
        <f t="shared" si="7"/>
        <v>1623.5</v>
      </c>
      <c r="P30" s="33">
        <f t="shared" si="8"/>
        <v>1803.9</v>
      </c>
    </row>
    <row r="31" spans="1:16" x14ac:dyDescent="0.3">
      <c r="A31" s="40" t="e">
        <f>IF(Selbstdeklaration!$F$75=B31,F31/20*Selbstdeklaration!$F$76,0)</f>
        <v>#NUM!</v>
      </c>
      <c r="B31" s="32">
        <v>57000</v>
      </c>
      <c r="C31" s="33">
        <f t="shared" si="9"/>
        <v>161.00853333333342</v>
      </c>
      <c r="D31" s="34">
        <f t="shared" si="10"/>
        <v>2.8247111111111126E-3</v>
      </c>
      <c r="F31" s="33">
        <f t="shared" si="0"/>
        <v>358.99146666666661</v>
      </c>
      <c r="H31" s="33">
        <f t="shared" si="11"/>
        <v>359</v>
      </c>
      <c r="I31" s="33">
        <f t="shared" si="1"/>
        <v>538.5</v>
      </c>
      <c r="J31" s="33">
        <f t="shared" si="2"/>
        <v>718</v>
      </c>
      <c r="K31" s="33">
        <f t="shared" si="3"/>
        <v>897.5</v>
      </c>
      <c r="L31" s="33">
        <f t="shared" si="4"/>
        <v>1077</v>
      </c>
      <c r="M31" s="33">
        <f t="shared" si="5"/>
        <v>1256.5</v>
      </c>
      <c r="N31" s="33">
        <f t="shared" si="6"/>
        <v>1436</v>
      </c>
      <c r="O31" s="33">
        <f t="shared" si="7"/>
        <v>1615.5</v>
      </c>
      <c r="P31" s="33">
        <f t="shared" si="8"/>
        <v>1795</v>
      </c>
    </row>
    <row r="32" spans="1:16" x14ac:dyDescent="0.3">
      <c r="A32" s="40" t="e">
        <f>IF(Selbstdeklaration!$F$75=B32,F32/20*Selbstdeklaration!$F$76,0)</f>
        <v>#NUM!</v>
      </c>
      <c r="B32" s="32">
        <v>57500</v>
      </c>
      <c r="C32" s="33">
        <f t="shared" si="9"/>
        <v>162.79953703703714</v>
      </c>
      <c r="D32" s="34">
        <f t="shared" si="10"/>
        <v>2.8312962962962979E-3</v>
      </c>
      <c r="F32" s="33">
        <f t="shared" si="0"/>
        <v>357.20046296296289</v>
      </c>
      <c r="H32" s="33">
        <f t="shared" si="11"/>
        <v>357.2</v>
      </c>
      <c r="I32" s="33">
        <f t="shared" si="1"/>
        <v>535.79999999999995</v>
      </c>
      <c r="J32" s="33">
        <f t="shared" si="2"/>
        <v>714.4</v>
      </c>
      <c r="K32" s="33">
        <f t="shared" si="3"/>
        <v>893</v>
      </c>
      <c r="L32" s="33">
        <f t="shared" si="4"/>
        <v>1071.5999999999999</v>
      </c>
      <c r="M32" s="33">
        <f t="shared" si="5"/>
        <v>1250.2</v>
      </c>
      <c r="N32" s="33">
        <f t="shared" si="6"/>
        <v>1428.8</v>
      </c>
      <c r="O32" s="33">
        <f t="shared" si="7"/>
        <v>1607.4</v>
      </c>
      <c r="P32" s="33">
        <f t="shared" si="8"/>
        <v>1786</v>
      </c>
    </row>
    <row r="33" spans="1:16" x14ac:dyDescent="0.3">
      <c r="A33" s="40" t="e">
        <f>IF(Selbstdeklaration!$F$75=B33,F33/20*Selbstdeklaration!$F$76,0)</f>
        <v>#NUM!</v>
      </c>
      <c r="B33" s="35">
        <v>58000</v>
      </c>
      <c r="C33" s="33">
        <f t="shared" si="9"/>
        <v>164.59712592592604</v>
      </c>
      <c r="D33" s="34">
        <f t="shared" si="10"/>
        <v>2.8378814814814832E-3</v>
      </c>
      <c r="F33" s="33">
        <f t="shared" si="0"/>
        <v>355.40287407407396</v>
      </c>
      <c r="H33" s="33">
        <f t="shared" si="11"/>
        <v>355.4</v>
      </c>
      <c r="I33" s="33">
        <f t="shared" si="1"/>
        <v>533.1</v>
      </c>
      <c r="J33" s="33">
        <f t="shared" si="2"/>
        <v>710.8</v>
      </c>
      <c r="K33" s="33">
        <f t="shared" si="3"/>
        <v>888.5</v>
      </c>
      <c r="L33" s="33">
        <f t="shared" si="4"/>
        <v>1066.2</v>
      </c>
      <c r="M33" s="33">
        <f t="shared" si="5"/>
        <v>1243.9000000000001</v>
      </c>
      <c r="N33" s="33">
        <f t="shared" si="6"/>
        <v>1421.6</v>
      </c>
      <c r="O33" s="33">
        <f t="shared" si="7"/>
        <v>1599.3</v>
      </c>
      <c r="P33" s="33">
        <f t="shared" si="8"/>
        <v>1777</v>
      </c>
    </row>
    <row r="34" spans="1:16" x14ac:dyDescent="0.3">
      <c r="A34" s="40" t="e">
        <f>IF(Selbstdeklaration!$F$75=B34,F34/20*Selbstdeklaration!$F$76,0)</f>
        <v>#NUM!</v>
      </c>
      <c r="B34" s="32">
        <v>58500</v>
      </c>
      <c r="C34" s="33">
        <f t="shared" si="9"/>
        <v>166.40130000000011</v>
      </c>
      <c r="D34" s="34">
        <f t="shared" si="10"/>
        <v>2.8444666666666684E-3</v>
      </c>
      <c r="F34" s="33">
        <f t="shared" si="0"/>
        <v>353.59869999999989</v>
      </c>
      <c r="H34" s="33">
        <f t="shared" si="11"/>
        <v>353.6</v>
      </c>
      <c r="I34" s="33">
        <f t="shared" si="1"/>
        <v>530.4</v>
      </c>
      <c r="J34" s="33">
        <f t="shared" si="2"/>
        <v>707.2</v>
      </c>
      <c r="K34" s="33">
        <f t="shared" si="3"/>
        <v>884</v>
      </c>
      <c r="L34" s="33">
        <f t="shared" si="4"/>
        <v>1060.8</v>
      </c>
      <c r="M34" s="33">
        <f t="shared" si="5"/>
        <v>1237.5999999999999</v>
      </c>
      <c r="N34" s="33">
        <f t="shared" si="6"/>
        <v>1414.4</v>
      </c>
      <c r="O34" s="33">
        <f t="shared" si="7"/>
        <v>1591.2</v>
      </c>
      <c r="P34" s="33">
        <f t="shared" si="8"/>
        <v>1768</v>
      </c>
    </row>
    <row r="35" spans="1:16" x14ac:dyDescent="0.3">
      <c r="A35" s="40" t="e">
        <f>IF(Selbstdeklaration!$F$75=B35,F35/20*Selbstdeklaration!$F$76,0)</f>
        <v>#NUM!</v>
      </c>
      <c r="B35" s="32">
        <v>59000</v>
      </c>
      <c r="C35" s="33">
        <f t="shared" si="9"/>
        <v>168.21205925925938</v>
      </c>
      <c r="D35" s="34">
        <f t="shared" si="10"/>
        <v>2.8510518518518537E-3</v>
      </c>
      <c r="F35" s="33">
        <f t="shared" si="0"/>
        <v>351.78794074074062</v>
      </c>
      <c r="H35" s="33">
        <f t="shared" si="11"/>
        <v>351.8</v>
      </c>
      <c r="I35" s="33">
        <f t="shared" si="1"/>
        <v>527.70000000000005</v>
      </c>
      <c r="J35" s="33">
        <f t="shared" si="2"/>
        <v>703.6</v>
      </c>
      <c r="K35" s="33">
        <f t="shared" si="3"/>
        <v>879.5</v>
      </c>
      <c r="L35" s="33">
        <f t="shared" si="4"/>
        <v>1055.4000000000001</v>
      </c>
      <c r="M35" s="33">
        <f t="shared" si="5"/>
        <v>1231.3</v>
      </c>
      <c r="N35" s="33">
        <f t="shared" si="6"/>
        <v>1407.2</v>
      </c>
      <c r="O35" s="33">
        <f t="shared" si="7"/>
        <v>1583</v>
      </c>
      <c r="P35" s="33">
        <f t="shared" si="8"/>
        <v>1758.9</v>
      </c>
    </row>
    <row r="36" spans="1:16" x14ac:dyDescent="0.3">
      <c r="A36" s="40" t="e">
        <f>IF(Selbstdeklaration!$F$75=B36,F36/20*Selbstdeklaration!$F$76,0)</f>
        <v>#NUM!</v>
      </c>
      <c r="B36" s="32">
        <v>59500</v>
      </c>
      <c r="C36" s="33">
        <f t="shared" si="9"/>
        <v>170.02940370370382</v>
      </c>
      <c r="D36" s="34">
        <f t="shared" si="10"/>
        <v>2.8576370370370389E-3</v>
      </c>
      <c r="F36" s="33">
        <f t="shared" si="0"/>
        <v>349.97059629629621</v>
      </c>
      <c r="H36" s="33">
        <f t="shared" si="11"/>
        <v>350</v>
      </c>
      <c r="I36" s="33">
        <f t="shared" si="1"/>
        <v>525</v>
      </c>
      <c r="J36" s="33">
        <f t="shared" si="2"/>
        <v>699.9</v>
      </c>
      <c r="K36" s="33">
        <f t="shared" si="3"/>
        <v>874.9</v>
      </c>
      <c r="L36" s="33">
        <f t="shared" si="4"/>
        <v>1049.9000000000001</v>
      </c>
      <c r="M36" s="33">
        <f t="shared" si="5"/>
        <v>1224.9000000000001</v>
      </c>
      <c r="N36" s="33">
        <f t="shared" si="6"/>
        <v>1399.9</v>
      </c>
      <c r="O36" s="33">
        <f t="shared" si="7"/>
        <v>1574.9</v>
      </c>
      <c r="P36" s="33">
        <f t="shared" si="8"/>
        <v>1749.9</v>
      </c>
    </row>
    <row r="37" spans="1:16" x14ac:dyDescent="0.3">
      <c r="A37" s="40" t="e">
        <f>IF(Selbstdeklaration!$F$75=B37,F37/20*Selbstdeklaration!$F$76,0)</f>
        <v>#NUM!</v>
      </c>
      <c r="B37" s="35">
        <v>60000</v>
      </c>
      <c r="C37" s="33">
        <f t="shared" si="9"/>
        <v>171.85333333333344</v>
      </c>
      <c r="D37" s="34">
        <f t="shared" si="10"/>
        <v>2.8642222222222242E-3</v>
      </c>
      <c r="F37" s="33">
        <f t="shared" si="0"/>
        <v>348.14666666666653</v>
      </c>
      <c r="H37" s="33">
        <f t="shared" si="11"/>
        <v>348.1</v>
      </c>
      <c r="I37" s="33">
        <f t="shared" si="1"/>
        <v>522.20000000000005</v>
      </c>
      <c r="J37" s="33">
        <f t="shared" si="2"/>
        <v>696.3</v>
      </c>
      <c r="K37" s="33">
        <f t="shared" si="3"/>
        <v>870.4</v>
      </c>
      <c r="L37" s="33">
        <f t="shared" si="4"/>
        <v>1044.4000000000001</v>
      </c>
      <c r="M37" s="33">
        <f t="shared" si="5"/>
        <v>1218.5</v>
      </c>
      <c r="N37" s="33">
        <f t="shared" si="6"/>
        <v>1392.6</v>
      </c>
      <c r="O37" s="33">
        <f t="shared" si="7"/>
        <v>1566.7</v>
      </c>
      <c r="P37" s="33">
        <f t="shared" si="8"/>
        <v>1740.7</v>
      </c>
    </row>
    <row r="38" spans="1:16" x14ac:dyDescent="0.3">
      <c r="A38" s="40" t="e">
        <f>IF(Selbstdeklaration!$F$75=B38,F38/20*Selbstdeklaration!$F$76,0)</f>
        <v>#NUM!</v>
      </c>
      <c r="B38" s="32">
        <v>60500</v>
      </c>
      <c r="C38" s="33">
        <f t="shared" si="9"/>
        <v>173.68384814814826</v>
      </c>
      <c r="D38" s="34">
        <f t="shared" si="10"/>
        <v>2.8708074074074094E-3</v>
      </c>
      <c r="F38" s="33">
        <f t="shared" si="0"/>
        <v>346.31615185185171</v>
      </c>
      <c r="H38" s="33">
        <f t="shared" si="11"/>
        <v>346.3</v>
      </c>
      <c r="I38" s="33">
        <f t="shared" si="1"/>
        <v>519.5</v>
      </c>
      <c r="J38" s="33">
        <f t="shared" si="2"/>
        <v>692.6</v>
      </c>
      <c r="K38" s="33">
        <f t="shared" si="3"/>
        <v>865.8</v>
      </c>
      <c r="L38" s="33">
        <f t="shared" si="4"/>
        <v>1038.9000000000001</v>
      </c>
      <c r="M38" s="33">
        <f t="shared" si="5"/>
        <v>1212.0999999999999</v>
      </c>
      <c r="N38" s="33">
        <f t="shared" si="6"/>
        <v>1385.3</v>
      </c>
      <c r="O38" s="33">
        <f t="shared" si="7"/>
        <v>1558.4</v>
      </c>
      <c r="P38" s="33">
        <f t="shared" si="8"/>
        <v>1731.6</v>
      </c>
    </row>
    <row r="39" spans="1:16" x14ac:dyDescent="0.3">
      <c r="A39" s="40" t="e">
        <f>IF(Selbstdeklaration!$F$75=B39,F39/20*Selbstdeklaration!$F$76,0)</f>
        <v>#NUM!</v>
      </c>
      <c r="B39" s="32">
        <v>61000</v>
      </c>
      <c r="C39" s="33">
        <f t="shared" si="9"/>
        <v>175.52094814814828</v>
      </c>
      <c r="D39" s="34">
        <f t="shared" si="10"/>
        <v>2.8773925925925947E-3</v>
      </c>
      <c r="F39" s="33">
        <f t="shared" si="0"/>
        <v>344.47905185185175</v>
      </c>
      <c r="H39" s="33">
        <f t="shared" si="11"/>
        <v>344.5</v>
      </c>
      <c r="I39" s="33">
        <f t="shared" si="1"/>
        <v>516.70000000000005</v>
      </c>
      <c r="J39" s="33">
        <f t="shared" si="2"/>
        <v>689</v>
      </c>
      <c r="K39" s="33">
        <f t="shared" si="3"/>
        <v>861.2</v>
      </c>
      <c r="L39" s="33">
        <f t="shared" si="4"/>
        <v>1033.4000000000001</v>
      </c>
      <c r="M39" s="33">
        <f t="shared" si="5"/>
        <v>1205.7</v>
      </c>
      <c r="N39" s="33">
        <f t="shared" si="6"/>
        <v>1377.9</v>
      </c>
      <c r="O39" s="33">
        <f t="shared" si="7"/>
        <v>1550.2</v>
      </c>
      <c r="P39" s="33">
        <f t="shared" si="8"/>
        <v>1722.4</v>
      </c>
    </row>
    <row r="40" spans="1:16" x14ac:dyDescent="0.3">
      <c r="A40" s="40" t="e">
        <f>IF(Selbstdeklaration!$F$75=B40,F40/20*Selbstdeklaration!$F$76,0)</f>
        <v>#NUM!</v>
      </c>
      <c r="B40" s="32">
        <v>61500</v>
      </c>
      <c r="C40" s="33">
        <f t="shared" si="9"/>
        <v>177.36463333333347</v>
      </c>
      <c r="D40" s="34">
        <f t="shared" si="10"/>
        <v>2.8839777777777799E-3</v>
      </c>
      <c r="F40" s="33">
        <f t="shared" si="0"/>
        <v>342.63536666666653</v>
      </c>
      <c r="H40" s="33">
        <f t="shared" si="11"/>
        <v>342.6</v>
      </c>
      <c r="I40" s="33">
        <f t="shared" si="1"/>
        <v>514</v>
      </c>
      <c r="J40" s="33">
        <f t="shared" si="2"/>
        <v>685.3</v>
      </c>
      <c r="K40" s="33">
        <f t="shared" si="3"/>
        <v>856.6</v>
      </c>
      <c r="L40" s="33">
        <f t="shared" si="4"/>
        <v>1027.9000000000001</v>
      </c>
      <c r="M40" s="33">
        <f t="shared" si="5"/>
        <v>1199.2</v>
      </c>
      <c r="N40" s="33">
        <f t="shared" si="6"/>
        <v>1370.5</v>
      </c>
      <c r="O40" s="33">
        <f t="shared" si="7"/>
        <v>1541.9</v>
      </c>
      <c r="P40" s="33">
        <f t="shared" si="8"/>
        <v>1713.2</v>
      </c>
    </row>
    <row r="41" spans="1:16" x14ac:dyDescent="0.3">
      <c r="A41" s="40" t="e">
        <f>IF(Selbstdeklaration!$F$75=B41,F41/20*Selbstdeklaration!$F$76,0)</f>
        <v>#NUM!</v>
      </c>
      <c r="B41" s="35">
        <v>62000</v>
      </c>
      <c r="C41" s="33">
        <f t="shared" si="9"/>
        <v>179.21490370370384</v>
      </c>
      <c r="D41" s="34">
        <f t="shared" si="10"/>
        <v>2.8905629629629652E-3</v>
      </c>
      <c r="F41" s="33">
        <f t="shared" si="0"/>
        <v>340.78509629629616</v>
      </c>
      <c r="H41" s="33">
        <f t="shared" si="11"/>
        <v>340.8</v>
      </c>
      <c r="I41" s="33">
        <f t="shared" si="1"/>
        <v>511.2</v>
      </c>
      <c r="J41" s="33">
        <f t="shared" si="2"/>
        <v>681.6</v>
      </c>
      <c r="K41" s="33">
        <f t="shared" si="3"/>
        <v>852</v>
      </c>
      <c r="L41" s="33">
        <f t="shared" si="4"/>
        <v>1022.4</v>
      </c>
      <c r="M41" s="33">
        <f t="shared" si="5"/>
        <v>1192.7</v>
      </c>
      <c r="N41" s="33">
        <f t="shared" si="6"/>
        <v>1363.1</v>
      </c>
      <c r="O41" s="33">
        <f t="shared" si="7"/>
        <v>1533.5</v>
      </c>
      <c r="P41" s="33">
        <f t="shared" si="8"/>
        <v>1703.9</v>
      </c>
    </row>
    <row r="42" spans="1:16" x14ac:dyDescent="0.3">
      <c r="A42" s="40" t="e">
        <f>IF(Selbstdeklaration!$F$75=B42,F42/20*Selbstdeklaration!$F$76,0)</f>
        <v>#NUM!</v>
      </c>
      <c r="B42" s="32">
        <v>62500</v>
      </c>
      <c r="C42" s="33">
        <f t="shared" si="9"/>
        <v>181.07175925925941</v>
      </c>
      <c r="D42" s="34">
        <f t="shared" si="10"/>
        <v>2.8971481481481504E-3</v>
      </c>
      <c r="F42" s="33">
        <f t="shared" si="0"/>
        <v>338.92824074074059</v>
      </c>
      <c r="H42" s="33">
        <f t="shared" si="11"/>
        <v>338.9</v>
      </c>
      <c r="I42" s="33">
        <f t="shared" si="1"/>
        <v>508.4</v>
      </c>
      <c r="J42" s="33">
        <f t="shared" si="2"/>
        <v>677.9</v>
      </c>
      <c r="K42" s="33">
        <f t="shared" si="3"/>
        <v>847.3</v>
      </c>
      <c r="L42" s="33">
        <f t="shared" si="4"/>
        <v>1016.8</v>
      </c>
      <c r="M42" s="33">
        <f t="shared" si="5"/>
        <v>1186.2</v>
      </c>
      <c r="N42" s="33">
        <f t="shared" si="6"/>
        <v>1355.7</v>
      </c>
      <c r="O42" s="33">
        <f t="shared" si="7"/>
        <v>1525.2</v>
      </c>
      <c r="P42" s="33">
        <f t="shared" si="8"/>
        <v>1694.6</v>
      </c>
    </row>
    <row r="43" spans="1:16" x14ac:dyDescent="0.3">
      <c r="A43" s="40" t="e">
        <f>IF(Selbstdeklaration!$F$75=B43,F43/20*Selbstdeklaration!$F$76,0)</f>
        <v>#NUM!</v>
      </c>
      <c r="B43" s="32">
        <v>63000</v>
      </c>
      <c r="C43" s="33">
        <f t="shared" si="9"/>
        <v>182.93520000000015</v>
      </c>
      <c r="D43" s="34">
        <f t="shared" si="10"/>
        <v>2.9037333333333357E-3</v>
      </c>
      <c r="F43" s="33">
        <f t="shared" si="0"/>
        <v>337.06479999999988</v>
      </c>
      <c r="H43" s="33">
        <f t="shared" si="11"/>
        <v>337.1</v>
      </c>
      <c r="I43" s="33">
        <f t="shared" si="1"/>
        <v>505.6</v>
      </c>
      <c r="J43" s="33">
        <f t="shared" si="2"/>
        <v>674.1</v>
      </c>
      <c r="K43" s="33">
        <f t="shared" si="3"/>
        <v>842.7</v>
      </c>
      <c r="L43" s="33">
        <f t="shared" si="4"/>
        <v>1011.2</v>
      </c>
      <c r="M43" s="33">
        <f t="shared" si="5"/>
        <v>1179.7</v>
      </c>
      <c r="N43" s="33">
        <f t="shared" si="6"/>
        <v>1348.3</v>
      </c>
      <c r="O43" s="33">
        <f t="shared" si="7"/>
        <v>1516.8</v>
      </c>
      <c r="P43" s="33">
        <f t="shared" si="8"/>
        <v>1685.3</v>
      </c>
    </row>
    <row r="44" spans="1:16" x14ac:dyDescent="0.3">
      <c r="A44" s="40" t="e">
        <f>IF(Selbstdeklaration!$F$75=B44,F44/20*Selbstdeklaration!$F$76,0)</f>
        <v>#NUM!</v>
      </c>
      <c r="B44" s="32">
        <v>63500</v>
      </c>
      <c r="C44" s="33">
        <f t="shared" si="9"/>
        <v>184.80522592592607</v>
      </c>
      <c r="D44" s="34">
        <f t="shared" si="10"/>
        <v>2.9103185185185209E-3</v>
      </c>
      <c r="F44" s="33">
        <f t="shared" si="0"/>
        <v>335.19477407407396</v>
      </c>
      <c r="H44" s="33">
        <f t="shared" si="11"/>
        <v>335.2</v>
      </c>
      <c r="I44" s="33">
        <f t="shared" si="1"/>
        <v>502.8</v>
      </c>
      <c r="J44" s="33">
        <f t="shared" si="2"/>
        <v>670.4</v>
      </c>
      <c r="K44" s="33">
        <f t="shared" si="3"/>
        <v>838</v>
      </c>
      <c r="L44" s="33">
        <f t="shared" si="4"/>
        <v>1005.6</v>
      </c>
      <c r="M44" s="33">
        <f t="shared" si="5"/>
        <v>1173.2</v>
      </c>
      <c r="N44" s="33">
        <f t="shared" si="6"/>
        <v>1340.8</v>
      </c>
      <c r="O44" s="33">
        <f t="shared" si="7"/>
        <v>1508.4</v>
      </c>
      <c r="P44" s="33">
        <f t="shared" si="8"/>
        <v>1676</v>
      </c>
    </row>
    <row r="45" spans="1:16" x14ac:dyDescent="0.3">
      <c r="A45" s="40" t="e">
        <f>IF(Selbstdeklaration!$F$75=B45,F45/20*Selbstdeklaration!$F$76,0)</f>
        <v>#NUM!</v>
      </c>
      <c r="B45" s="35">
        <v>64000</v>
      </c>
      <c r="C45" s="33">
        <f t="shared" si="9"/>
        <v>186.68183703703718</v>
      </c>
      <c r="D45" s="34">
        <f t="shared" si="10"/>
        <v>2.9169037037037062E-3</v>
      </c>
      <c r="F45" s="33">
        <f t="shared" si="0"/>
        <v>333.31816296296279</v>
      </c>
      <c r="H45" s="33">
        <f t="shared" si="11"/>
        <v>333.3</v>
      </c>
      <c r="I45" s="33">
        <f t="shared" si="1"/>
        <v>500</v>
      </c>
      <c r="J45" s="33">
        <f t="shared" si="2"/>
        <v>666.6</v>
      </c>
      <c r="K45" s="33">
        <f t="shared" si="3"/>
        <v>833.3</v>
      </c>
      <c r="L45" s="33">
        <f t="shared" si="4"/>
        <v>1000</v>
      </c>
      <c r="M45" s="33">
        <f t="shared" si="5"/>
        <v>1166.5999999999999</v>
      </c>
      <c r="N45" s="33">
        <f t="shared" si="6"/>
        <v>1333.3</v>
      </c>
      <c r="O45" s="33">
        <f t="shared" si="7"/>
        <v>1499.9</v>
      </c>
      <c r="P45" s="33">
        <f t="shared" si="8"/>
        <v>1666.6</v>
      </c>
    </row>
    <row r="46" spans="1:16" x14ac:dyDescent="0.3">
      <c r="A46" s="40" t="e">
        <f>IF(Selbstdeklaration!$F$75=B46,F46/20*Selbstdeklaration!$F$76,0)</f>
        <v>#NUM!</v>
      </c>
      <c r="B46" s="32">
        <v>64500</v>
      </c>
      <c r="C46" s="33">
        <f t="shared" si="9"/>
        <v>188.5650333333335</v>
      </c>
      <c r="D46" s="34">
        <f t="shared" si="10"/>
        <v>2.9234888888888914E-3</v>
      </c>
      <c r="F46" s="33">
        <f t="shared" si="0"/>
        <v>331.43496666666647</v>
      </c>
      <c r="H46" s="33">
        <f t="shared" si="11"/>
        <v>331.4</v>
      </c>
      <c r="I46" s="33">
        <f t="shared" si="1"/>
        <v>497.2</v>
      </c>
      <c r="J46" s="33">
        <f t="shared" si="2"/>
        <v>662.9</v>
      </c>
      <c r="K46" s="33">
        <f t="shared" si="3"/>
        <v>828.6</v>
      </c>
      <c r="L46" s="33">
        <f t="shared" si="4"/>
        <v>994.3</v>
      </c>
      <c r="M46" s="33">
        <f t="shared" si="5"/>
        <v>1160</v>
      </c>
      <c r="N46" s="33">
        <f t="shared" si="6"/>
        <v>1325.7</v>
      </c>
      <c r="O46" s="33">
        <f t="shared" si="7"/>
        <v>1491.5</v>
      </c>
      <c r="P46" s="33">
        <f t="shared" si="8"/>
        <v>1657.2</v>
      </c>
    </row>
    <row r="47" spans="1:16" x14ac:dyDescent="0.3">
      <c r="A47" s="40" t="e">
        <f>IF(Selbstdeklaration!$F$75=B47,F47/20*Selbstdeklaration!$F$76,0)</f>
        <v>#NUM!</v>
      </c>
      <c r="B47" s="32">
        <v>65000</v>
      </c>
      <c r="C47" s="33">
        <f t="shared" si="9"/>
        <v>190.45481481481499</v>
      </c>
      <c r="D47" s="34">
        <f t="shared" si="10"/>
        <v>2.9300740740740767E-3</v>
      </c>
      <c r="F47" s="33">
        <f t="shared" si="0"/>
        <v>329.54518518518501</v>
      </c>
      <c r="H47" s="33">
        <f t="shared" si="11"/>
        <v>329.5</v>
      </c>
      <c r="I47" s="33">
        <f t="shared" si="1"/>
        <v>494.3</v>
      </c>
      <c r="J47" s="33">
        <f t="shared" si="2"/>
        <v>659.1</v>
      </c>
      <c r="K47" s="33">
        <f t="shared" si="3"/>
        <v>823.9</v>
      </c>
      <c r="L47" s="33">
        <f t="shared" si="4"/>
        <v>988.6</v>
      </c>
      <c r="M47" s="33">
        <f t="shared" si="5"/>
        <v>1153.4000000000001</v>
      </c>
      <c r="N47" s="33">
        <f t="shared" si="6"/>
        <v>1318.2</v>
      </c>
      <c r="O47" s="33">
        <f t="shared" si="7"/>
        <v>1483</v>
      </c>
      <c r="P47" s="33">
        <f t="shared" si="8"/>
        <v>1647.7</v>
      </c>
    </row>
    <row r="48" spans="1:16" x14ac:dyDescent="0.3">
      <c r="A48" s="40" t="e">
        <f>IF(Selbstdeklaration!$F$75=B48,F48/20*Selbstdeklaration!$F$76,0)</f>
        <v>#NUM!</v>
      </c>
      <c r="B48" s="32">
        <v>65500</v>
      </c>
      <c r="C48" s="33">
        <f t="shared" si="9"/>
        <v>192.35118148148166</v>
      </c>
      <c r="D48" s="34">
        <f t="shared" si="10"/>
        <v>2.9366592592592619E-3</v>
      </c>
      <c r="F48" s="33">
        <f t="shared" si="0"/>
        <v>327.64881851851834</v>
      </c>
      <c r="H48" s="33">
        <f t="shared" si="11"/>
        <v>327.60000000000002</v>
      </c>
      <c r="I48" s="33">
        <f t="shared" si="1"/>
        <v>491.5</v>
      </c>
      <c r="J48" s="33">
        <f t="shared" si="2"/>
        <v>655.29999999999995</v>
      </c>
      <c r="K48" s="33">
        <f t="shared" si="3"/>
        <v>819.1</v>
      </c>
      <c r="L48" s="33">
        <f t="shared" si="4"/>
        <v>982.9</v>
      </c>
      <c r="M48" s="33">
        <f t="shared" si="5"/>
        <v>1146.8</v>
      </c>
      <c r="N48" s="33">
        <f t="shared" si="6"/>
        <v>1310.5999999999999</v>
      </c>
      <c r="O48" s="33">
        <f t="shared" si="7"/>
        <v>1474.4</v>
      </c>
      <c r="P48" s="33">
        <f t="shared" si="8"/>
        <v>1638.2</v>
      </c>
    </row>
    <row r="49" spans="1:16" x14ac:dyDescent="0.3">
      <c r="A49" s="40" t="e">
        <f>IF(Selbstdeklaration!$F$75=B49,F49/20*Selbstdeklaration!$F$76,0)</f>
        <v>#NUM!</v>
      </c>
      <c r="B49" s="35">
        <v>66000</v>
      </c>
      <c r="C49" s="33">
        <f t="shared" si="9"/>
        <v>194.25413333333353</v>
      </c>
      <c r="D49" s="34">
        <f t="shared" si="10"/>
        <v>2.9432444444444472E-3</v>
      </c>
      <c r="F49" s="33">
        <f t="shared" si="0"/>
        <v>325.74586666666647</v>
      </c>
      <c r="H49" s="33">
        <f t="shared" si="11"/>
        <v>325.7</v>
      </c>
      <c r="I49" s="33">
        <f t="shared" si="1"/>
        <v>488.6</v>
      </c>
      <c r="J49" s="33">
        <f t="shared" si="2"/>
        <v>651.5</v>
      </c>
      <c r="K49" s="33">
        <f t="shared" si="3"/>
        <v>814.4</v>
      </c>
      <c r="L49" s="33">
        <f t="shared" si="4"/>
        <v>977.2</v>
      </c>
      <c r="M49" s="33">
        <f t="shared" si="5"/>
        <v>1140.0999999999999</v>
      </c>
      <c r="N49" s="33">
        <f t="shared" si="6"/>
        <v>1303</v>
      </c>
      <c r="O49" s="33">
        <f t="shared" si="7"/>
        <v>1465.9</v>
      </c>
      <c r="P49" s="33">
        <f t="shared" si="8"/>
        <v>1628.7</v>
      </c>
    </row>
    <row r="50" spans="1:16" x14ac:dyDescent="0.3">
      <c r="A50" s="40" t="e">
        <f>IF(Selbstdeklaration!$F$75=B50,F50/20*Selbstdeklaration!$F$76,0)</f>
        <v>#NUM!</v>
      </c>
      <c r="B50" s="32">
        <v>66500</v>
      </c>
      <c r="C50" s="33">
        <f t="shared" si="9"/>
        <v>196.16367037037057</v>
      </c>
      <c r="D50" s="34">
        <f t="shared" si="10"/>
        <v>2.9498296296296325E-3</v>
      </c>
      <c r="F50" s="33">
        <f t="shared" si="0"/>
        <v>323.8363296296294</v>
      </c>
      <c r="H50" s="33">
        <f t="shared" si="11"/>
        <v>323.8</v>
      </c>
      <c r="I50" s="33">
        <f t="shared" si="1"/>
        <v>485.8</v>
      </c>
      <c r="J50" s="33">
        <f t="shared" si="2"/>
        <v>647.70000000000005</v>
      </c>
      <c r="K50" s="33">
        <f t="shared" si="3"/>
        <v>809.6</v>
      </c>
      <c r="L50" s="33">
        <f t="shared" si="4"/>
        <v>971.5</v>
      </c>
      <c r="M50" s="33">
        <f t="shared" si="5"/>
        <v>1133.4000000000001</v>
      </c>
      <c r="N50" s="33">
        <f t="shared" si="6"/>
        <v>1295.3</v>
      </c>
      <c r="O50" s="33">
        <f t="shared" si="7"/>
        <v>1457.3</v>
      </c>
      <c r="P50" s="33">
        <f t="shared" si="8"/>
        <v>1619.2</v>
      </c>
    </row>
    <row r="51" spans="1:16" x14ac:dyDescent="0.3">
      <c r="A51" s="40" t="e">
        <f>IF(Selbstdeklaration!$F$75=B51,F51/20*Selbstdeklaration!$F$76,0)</f>
        <v>#NUM!</v>
      </c>
      <c r="B51" s="32">
        <v>67000</v>
      </c>
      <c r="C51" s="33">
        <f t="shared" si="9"/>
        <v>198.07979259259278</v>
      </c>
      <c r="D51" s="34">
        <f t="shared" si="10"/>
        <v>2.9564148148148177E-3</v>
      </c>
      <c r="F51" s="33">
        <f t="shared" si="0"/>
        <v>321.92020740740725</v>
      </c>
      <c r="H51" s="33">
        <f t="shared" si="11"/>
        <v>321.89999999999998</v>
      </c>
      <c r="I51" s="33">
        <f t="shared" si="1"/>
        <v>482.9</v>
      </c>
      <c r="J51" s="33">
        <f t="shared" si="2"/>
        <v>643.79999999999995</v>
      </c>
      <c r="K51" s="33">
        <f t="shared" si="3"/>
        <v>804.8</v>
      </c>
      <c r="L51" s="33">
        <f t="shared" si="4"/>
        <v>965.8</v>
      </c>
      <c r="M51" s="33">
        <f t="shared" si="5"/>
        <v>1126.7</v>
      </c>
      <c r="N51" s="33">
        <f t="shared" si="6"/>
        <v>1287.7</v>
      </c>
      <c r="O51" s="33">
        <f t="shared" si="7"/>
        <v>1448.6</v>
      </c>
      <c r="P51" s="33">
        <f t="shared" si="8"/>
        <v>1609.6</v>
      </c>
    </row>
    <row r="52" spans="1:16" x14ac:dyDescent="0.3">
      <c r="A52" s="40" t="e">
        <f>IF(Selbstdeklaration!$F$75=B52,F52/20*Selbstdeklaration!$F$76,0)</f>
        <v>#NUM!</v>
      </c>
      <c r="B52" s="32">
        <v>67500</v>
      </c>
      <c r="C52" s="33">
        <f t="shared" si="9"/>
        <v>200.0025000000002</v>
      </c>
      <c r="D52" s="34">
        <f t="shared" si="10"/>
        <v>2.963000000000003E-3</v>
      </c>
      <c r="F52" s="33">
        <f t="shared" si="0"/>
        <v>319.99749999999983</v>
      </c>
      <c r="H52" s="33">
        <f t="shared" si="11"/>
        <v>320</v>
      </c>
      <c r="I52" s="33">
        <f t="shared" si="1"/>
        <v>480</v>
      </c>
      <c r="J52" s="33">
        <f t="shared" si="2"/>
        <v>640</v>
      </c>
      <c r="K52" s="33">
        <f t="shared" si="3"/>
        <v>800</v>
      </c>
      <c r="L52" s="33">
        <f t="shared" si="4"/>
        <v>960</v>
      </c>
      <c r="M52" s="33">
        <f t="shared" si="5"/>
        <v>1120</v>
      </c>
      <c r="N52" s="33">
        <f t="shared" si="6"/>
        <v>1280</v>
      </c>
      <c r="O52" s="33">
        <f t="shared" si="7"/>
        <v>1440</v>
      </c>
      <c r="P52" s="33">
        <f t="shared" si="8"/>
        <v>1600</v>
      </c>
    </row>
    <row r="53" spans="1:16" x14ac:dyDescent="0.3">
      <c r="A53" s="40" t="e">
        <f>IF(Selbstdeklaration!$F$75=B53,F53/20*Selbstdeklaration!$F$76,0)</f>
        <v>#NUM!</v>
      </c>
      <c r="B53" s="32">
        <v>68000</v>
      </c>
      <c r="C53" s="33">
        <f t="shared" si="9"/>
        <v>201.93179259259279</v>
      </c>
      <c r="D53" s="34">
        <f t="shared" si="10"/>
        <v>2.9695851851851882E-3</v>
      </c>
      <c r="F53" s="33">
        <f t="shared" si="0"/>
        <v>318.06820740740721</v>
      </c>
      <c r="G53" s="33"/>
      <c r="H53" s="33">
        <f t="shared" si="11"/>
        <v>318.10000000000002</v>
      </c>
      <c r="I53" s="33">
        <f t="shared" si="1"/>
        <v>477.1</v>
      </c>
      <c r="J53" s="33">
        <f t="shared" si="2"/>
        <v>636.1</v>
      </c>
      <c r="K53" s="33">
        <f t="shared" si="3"/>
        <v>795.2</v>
      </c>
      <c r="L53" s="33">
        <f t="shared" si="4"/>
        <v>954.2</v>
      </c>
      <c r="M53" s="33">
        <f t="shared" si="5"/>
        <v>1113.2</v>
      </c>
      <c r="N53" s="33">
        <f t="shared" si="6"/>
        <v>1272.3</v>
      </c>
      <c r="O53" s="33">
        <f t="shared" si="7"/>
        <v>1431.3</v>
      </c>
      <c r="P53" s="33">
        <f t="shared" si="8"/>
        <v>1590.3</v>
      </c>
    </row>
    <row r="54" spans="1:16" x14ac:dyDescent="0.3">
      <c r="A54" s="40" t="e">
        <f>IF(Selbstdeklaration!$F$75=B54,F54/20*Selbstdeklaration!$F$76,0)</f>
        <v>#NUM!</v>
      </c>
      <c r="B54" s="35">
        <v>68500</v>
      </c>
      <c r="C54" s="33">
        <f t="shared" si="9"/>
        <v>203.86767037037058</v>
      </c>
      <c r="D54" s="34">
        <f t="shared" si="10"/>
        <v>2.9761703703703735E-3</v>
      </c>
      <c r="F54" s="33">
        <f t="shared" si="0"/>
        <v>316.13232962962945</v>
      </c>
      <c r="G54" s="33"/>
      <c r="H54" s="33">
        <f t="shared" si="11"/>
        <v>316.10000000000002</v>
      </c>
      <c r="I54" s="33">
        <f t="shared" si="1"/>
        <v>474.2</v>
      </c>
      <c r="J54" s="33">
        <f t="shared" si="2"/>
        <v>632.29999999999995</v>
      </c>
      <c r="K54" s="33">
        <f t="shared" si="3"/>
        <v>790.3</v>
      </c>
      <c r="L54" s="33">
        <f t="shared" si="4"/>
        <v>948.4</v>
      </c>
      <c r="M54" s="33">
        <f t="shared" si="5"/>
        <v>1106.5</v>
      </c>
      <c r="N54" s="33">
        <f t="shared" si="6"/>
        <v>1264.5</v>
      </c>
      <c r="O54" s="33">
        <f t="shared" si="7"/>
        <v>1422.6</v>
      </c>
      <c r="P54" s="33">
        <f t="shared" si="8"/>
        <v>1580.7</v>
      </c>
    </row>
    <row r="55" spans="1:16" x14ac:dyDescent="0.3">
      <c r="A55" s="40" t="e">
        <f>IF(Selbstdeklaration!$F$75=B55,F55/20*Selbstdeklaration!$F$76,0)</f>
        <v>#NUM!</v>
      </c>
      <c r="B55" s="32">
        <v>69000</v>
      </c>
      <c r="C55" s="33">
        <f t="shared" si="9"/>
        <v>205.81013333333354</v>
      </c>
      <c r="D55" s="34">
        <f t="shared" si="10"/>
        <v>2.9827555555555587E-3</v>
      </c>
      <c r="F55" s="33">
        <f t="shared" si="0"/>
        <v>314.18986666666649</v>
      </c>
      <c r="G55" s="33"/>
      <c r="H55" s="33">
        <f t="shared" si="11"/>
        <v>314.2</v>
      </c>
      <c r="I55" s="33">
        <f t="shared" si="1"/>
        <v>471.3</v>
      </c>
      <c r="J55" s="33">
        <f t="shared" si="2"/>
        <v>628.4</v>
      </c>
      <c r="K55" s="33">
        <f t="shared" si="3"/>
        <v>785.5</v>
      </c>
      <c r="L55" s="33">
        <f t="shared" si="4"/>
        <v>942.6</v>
      </c>
      <c r="M55" s="33">
        <f t="shared" si="5"/>
        <v>1099.7</v>
      </c>
      <c r="N55" s="33">
        <f t="shared" si="6"/>
        <v>1256.8</v>
      </c>
      <c r="O55" s="33">
        <f t="shared" si="7"/>
        <v>1413.9</v>
      </c>
      <c r="P55" s="33">
        <f t="shared" si="8"/>
        <v>1570.9</v>
      </c>
    </row>
    <row r="56" spans="1:16" x14ac:dyDescent="0.3">
      <c r="A56" s="40" t="e">
        <f>IF(Selbstdeklaration!$F$75=B56,F56/20*Selbstdeklaration!$F$76,0)</f>
        <v>#NUM!</v>
      </c>
      <c r="B56" s="32">
        <v>69500</v>
      </c>
      <c r="C56" s="33">
        <f t="shared" si="9"/>
        <v>207.7591814814817</v>
      </c>
      <c r="D56" s="34">
        <f t="shared" si="10"/>
        <v>2.989340740740744E-3</v>
      </c>
      <c r="F56" s="33">
        <f t="shared" si="0"/>
        <v>312.24081851851827</v>
      </c>
      <c r="G56" s="33"/>
      <c r="H56" s="33">
        <f t="shared" si="11"/>
        <v>312.2</v>
      </c>
      <c r="I56" s="33">
        <f t="shared" si="1"/>
        <v>468.4</v>
      </c>
      <c r="J56" s="33">
        <f t="shared" si="2"/>
        <v>624.5</v>
      </c>
      <c r="K56" s="33">
        <f t="shared" si="3"/>
        <v>780.6</v>
      </c>
      <c r="L56" s="33">
        <f t="shared" si="4"/>
        <v>936.7</v>
      </c>
      <c r="M56" s="33">
        <f t="shared" si="5"/>
        <v>1092.8</v>
      </c>
      <c r="N56" s="33">
        <f t="shared" si="6"/>
        <v>1249</v>
      </c>
      <c r="O56" s="33">
        <f t="shared" si="7"/>
        <v>1405.1</v>
      </c>
      <c r="P56" s="33">
        <f t="shared" si="8"/>
        <v>1561.2</v>
      </c>
    </row>
    <row r="57" spans="1:16" x14ac:dyDescent="0.3">
      <c r="A57" s="40" t="e">
        <f>IF(Selbstdeklaration!$F$75=B57,F57/20*Selbstdeklaration!$F$76,0)</f>
        <v>#NUM!</v>
      </c>
      <c r="B57" s="32">
        <v>70000</v>
      </c>
      <c r="C57" s="33">
        <f t="shared" si="9"/>
        <v>209.71481481481504</v>
      </c>
      <c r="D57" s="34">
        <f t="shared" si="10"/>
        <v>2.9959259259259292E-3</v>
      </c>
      <c r="F57" s="33">
        <f t="shared" si="0"/>
        <v>310.28518518518496</v>
      </c>
      <c r="H57" s="33">
        <f t="shared" si="11"/>
        <v>310.3</v>
      </c>
      <c r="I57" s="33">
        <f t="shared" si="1"/>
        <v>465.4</v>
      </c>
      <c r="J57" s="33">
        <f t="shared" si="2"/>
        <v>620.6</v>
      </c>
      <c r="K57" s="33">
        <f t="shared" si="3"/>
        <v>775.7</v>
      </c>
      <c r="L57" s="33">
        <f t="shared" si="4"/>
        <v>930.9</v>
      </c>
      <c r="M57" s="33">
        <f t="shared" si="5"/>
        <v>1086</v>
      </c>
      <c r="N57" s="33">
        <f t="shared" si="6"/>
        <v>1241.0999999999999</v>
      </c>
      <c r="O57" s="33">
        <f t="shared" si="7"/>
        <v>1396.3</v>
      </c>
      <c r="P57" s="33">
        <f t="shared" si="8"/>
        <v>1551.4</v>
      </c>
    </row>
    <row r="58" spans="1:16" x14ac:dyDescent="0.3">
      <c r="A58" s="40" t="e">
        <f>IF(Selbstdeklaration!$F$75=B58,F58/20*Selbstdeklaration!$F$76,0)</f>
        <v>#NUM!</v>
      </c>
      <c r="B58" s="35">
        <v>70500</v>
      </c>
      <c r="C58" s="33">
        <f t="shared" si="9"/>
        <v>211.67703333333358</v>
      </c>
      <c r="D58" s="34">
        <f t="shared" si="10"/>
        <v>3.0025111111111145E-3</v>
      </c>
      <c r="F58" s="33">
        <f t="shared" si="0"/>
        <v>308.32296666666639</v>
      </c>
      <c r="G58" s="33"/>
      <c r="H58" s="33">
        <f t="shared" si="11"/>
        <v>308.3</v>
      </c>
      <c r="I58" s="33">
        <f t="shared" si="1"/>
        <v>462.5</v>
      </c>
      <c r="J58" s="33">
        <f t="shared" si="2"/>
        <v>616.6</v>
      </c>
      <c r="K58" s="33">
        <f t="shared" si="3"/>
        <v>770.8</v>
      </c>
      <c r="L58" s="33">
        <f t="shared" si="4"/>
        <v>925</v>
      </c>
      <c r="M58" s="33">
        <f t="shared" si="5"/>
        <v>1079.0999999999999</v>
      </c>
      <c r="N58" s="33">
        <f t="shared" si="6"/>
        <v>1233.3</v>
      </c>
      <c r="O58" s="33">
        <f t="shared" si="7"/>
        <v>1387.5</v>
      </c>
      <c r="P58" s="33">
        <f t="shared" si="8"/>
        <v>1541.6</v>
      </c>
    </row>
    <row r="59" spans="1:16" x14ac:dyDescent="0.3">
      <c r="A59" s="40" t="e">
        <f>IF(Selbstdeklaration!$F$75=B59,F59/20*Selbstdeklaration!$F$76,0)</f>
        <v>#NUM!</v>
      </c>
      <c r="B59" s="32">
        <v>71000</v>
      </c>
      <c r="C59" s="33">
        <f t="shared" si="9"/>
        <v>213.64583703703727</v>
      </c>
      <c r="D59" s="34">
        <f t="shared" si="10"/>
        <v>3.0090962962962997E-3</v>
      </c>
      <c r="F59" s="33">
        <f t="shared" si="0"/>
        <v>306.35416296296273</v>
      </c>
      <c r="G59" s="33"/>
      <c r="H59" s="33">
        <f t="shared" si="11"/>
        <v>306.39999999999998</v>
      </c>
      <c r="I59" s="33">
        <f t="shared" si="1"/>
        <v>459.5</v>
      </c>
      <c r="J59" s="33">
        <f t="shared" si="2"/>
        <v>612.70000000000005</v>
      </c>
      <c r="K59" s="33">
        <f t="shared" si="3"/>
        <v>765.9</v>
      </c>
      <c r="L59" s="33">
        <f t="shared" si="4"/>
        <v>919.1</v>
      </c>
      <c r="M59" s="33">
        <f t="shared" si="5"/>
        <v>1072.2</v>
      </c>
      <c r="N59" s="33">
        <f t="shared" si="6"/>
        <v>1225.4000000000001</v>
      </c>
      <c r="O59" s="33">
        <f t="shared" si="7"/>
        <v>1378.6</v>
      </c>
      <c r="P59" s="33">
        <f t="shared" si="8"/>
        <v>1531.8</v>
      </c>
    </row>
    <row r="60" spans="1:16" x14ac:dyDescent="0.3">
      <c r="A60" s="40" t="e">
        <f>IF(Selbstdeklaration!$F$75=B60,F60/20*Selbstdeklaration!$F$76,0)</f>
        <v>#NUM!</v>
      </c>
      <c r="B60" s="32">
        <v>71500</v>
      </c>
      <c r="C60" s="33">
        <f t="shared" si="9"/>
        <v>215.62122592592618</v>
      </c>
      <c r="D60" s="34">
        <f t="shared" si="10"/>
        <v>3.015681481481485E-3</v>
      </c>
      <c r="F60" s="33">
        <f t="shared" si="0"/>
        <v>304.37877407407382</v>
      </c>
      <c r="G60" s="33"/>
      <c r="H60" s="33">
        <f t="shared" si="11"/>
        <v>304.39999999999998</v>
      </c>
      <c r="I60" s="33">
        <f t="shared" si="1"/>
        <v>456.6</v>
      </c>
      <c r="J60" s="33">
        <f t="shared" si="2"/>
        <v>608.79999999999995</v>
      </c>
      <c r="K60" s="33">
        <f t="shared" si="3"/>
        <v>760.9</v>
      </c>
      <c r="L60" s="33">
        <f t="shared" si="4"/>
        <v>913.1</v>
      </c>
      <c r="M60" s="33">
        <f t="shared" si="5"/>
        <v>1065.3</v>
      </c>
      <c r="N60" s="33">
        <f t="shared" si="6"/>
        <v>1217.5</v>
      </c>
      <c r="O60" s="33">
        <f t="shared" si="7"/>
        <v>1369.7</v>
      </c>
      <c r="P60" s="33">
        <f t="shared" si="8"/>
        <v>1521.9</v>
      </c>
    </row>
    <row r="61" spans="1:16" x14ac:dyDescent="0.3">
      <c r="A61" s="40" t="e">
        <f>IF(Selbstdeklaration!$F$75=B61,F61/20*Selbstdeklaration!$F$76,0)</f>
        <v>#NUM!</v>
      </c>
      <c r="B61" s="32">
        <v>72000</v>
      </c>
      <c r="C61" s="33">
        <f t="shared" si="9"/>
        <v>217.60320000000024</v>
      </c>
      <c r="D61" s="34">
        <f t="shared" si="10"/>
        <v>3.0222666666666702E-3</v>
      </c>
      <c r="F61" s="33">
        <f t="shared" si="0"/>
        <v>302.39679999999976</v>
      </c>
      <c r="G61" s="33"/>
      <c r="H61" s="33">
        <f t="shared" si="11"/>
        <v>302.39999999999998</v>
      </c>
      <c r="I61" s="33">
        <f t="shared" si="1"/>
        <v>453.6</v>
      </c>
      <c r="J61" s="33">
        <f t="shared" si="2"/>
        <v>604.79999999999995</v>
      </c>
      <c r="K61" s="33">
        <f t="shared" si="3"/>
        <v>756</v>
      </c>
      <c r="L61" s="33">
        <f t="shared" si="4"/>
        <v>907.2</v>
      </c>
      <c r="M61" s="33">
        <f t="shared" si="5"/>
        <v>1058.4000000000001</v>
      </c>
      <c r="N61" s="33">
        <f t="shared" si="6"/>
        <v>1209.5999999999999</v>
      </c>
      <c r="O61" s="33">
        <f t="shared" si="7"/>
        <v>1360.8</v>
      </c>
      <c r="P61" s="33">
        <f t="shared" si="8"/>
        <v>1512</v>
      </c>
    </row>
    <row r="62" spans="1:16" x14ac:dyDescent="0.3">
      <c r="A62" s="40" t="e">
        <f>IF(Selbstdeklaration!$F$75=B62,F62/20*Selbstdeklaration!$F$76,0)</f>
        <v>#NUM!</v>
      </c>
      <c r="B62" s="35">
        <v>72500</v>
      </c>
      <c r="C62" s="33">
        <f t="shared" si="9"/>
        <v>219.59175925925953</v>
      </c>
      <c r="D62" s="34">
        <f t="shared" si="10"/>
        <v>3.0288518518518555E-3</v>
      </c>
      <c r="F62" s="33">
        <f t="shared" si="0"/>
        <v>300.40824074074044</v>
      </c>
      <c r="G62" s="33"/>
      <c r="H62" s="33">
        <f t="shared" si="11"/>
        <v>300.39999999999998</v>
      </c>
      <c r="I62" s="33">
        <f t="shared" si="1"/>
        <v>450.6</v>
      </c>
      <c r="J62" s="33">
        <f t="shared" si="2"/>
        <v>600.79999999999995</v>
      </c>
      <c r="K62" s="33">
        <f t="shared" si="3"/>
        <v>751</v>
      </c>
      <c r="L62" s="33">
        <f t="shared" si="4"/>
        <v>901.2</v>
      </c>
      <c r="M62" s="33">
        <f t="shared" si="5"/>
        <v>1051.4000000000001</v>
      </c>
      <c r="N62" s="33">
        <f t="shared" si="6"/>
        <v>1201.5999999999999</v>
      </c>
      <c r="O62" s="33">
        <f t="shared" si="7"/>
        <v>1351.8</v>
      </c>
      <c r="P62" s="33">
        <f t="shared" si="8"/>
        <v>1502</v>
      </c>
    </row>
    <row r="63" spans="1:16" x14ac:dyDescent="0.3">
      <c r="A63" s="40" t="e">
        <f>IF(Selbstdeklaration!$F$75=B63,F63/20*Selbstdeklaration!$F$76,0)</f>
        <v>#NUM!</v>
      </c>
      <c r="B63" s="32">
        <v>73000</v>
      </c>
      <c r="C63" s="33">
        <f t="shared" si="9"/>
        <v>221.58690370370397</v>
      </c>
      <c r="D63" s="34">
        <f t="shared" si="10"/>
        <v>3.0354370370370407E-3</v>
      </c>
      <c r="F63" s="33">
        <f t="shared" si="0"/>
        <v>298.41309629629603</v>
      </c>
      <c r="G63" s="33"/>
      <c r="H63" s="33">
        <f t="shared" si="11"/>
        <v>298.39999999999998</v>
      </c>
      <c r="I63" s="33">
        <f t="shared" si="1"/>
        <v>447.6</v>
      </c>
      <c r="J63" s="33">
        <f t="shared" si="2"/>
        <v>596.79999999999995</v>
      </c>
      <c r="K63" s="33">
        <f t="shared" si="3"/>
        <v>746</v>
      </c>
      <c r="L63" s="33">
        <f t="shared" si="4"/>
        <v>895.2</v>
      </c>
      <c r="M63" s="33">
        <f t="shared" si="5"/>
        <v>1044.4000000000001</v>
      </c>
      <c r="N63" s="33">
        <f t="shared" si="6"/>
        <v>1193.7</v>
      </c>
      <c r="O63" s="33">
        <f t="shared" si="7"/>
        <v>1342.9</v>
      </c>
      <c r="P63" s="33">
        <f t="shared" si="8"/>
        <v>1492.1</v>
      </c>
    </row>
    <row r="64" spans="1:16" x14ac:dyDescent="0.3">
      <c r="A64" s="40" t="e">
        <f>IF(Selbstdeklaration!$F$75=B64,F64/20*Selbstdeklaration!$F$76,0)</f>
        <v>#NUM!</v>
      </c>
      <c r="B64" s="32">
        <v>73500</v>
      </c>
      <c r="C64" s="33">
        <f t="shared" si="9"/>
        <v>223.5886333333336</v>
      </c>
      <c r="D64" s="34">
        <f t="shared" si="10"/>
        <v>3.042022222222226E-3</v>
      </c>
      <c r="F64" s="33">
        <f t="shared" si="0"/>
        <v>296.41136666666637</v>
      </c>
      <c r="G64" s="33"/>
      <c r="H64" s="33">
        <f t="shared" si="11"/>
        <v>296.39999999999998</v>
      </c>
      <c r="I64" s="33">
        <f t="shared" si="1"/>
        <v>444.6</v>
      </c>
      <c r="J64" s="33">
        <f t="shared" si="2"/>
        <v>592.79999999999995</v>
      </c>
      <c r="K64" s="33">
        <f t="shared" si="3"/>
        <v>741</v>
      </c>
      <c r="L64" s="33">
        <f t="shared" si="4"/>
        <v>889.2</v>
      </c>
      <c r="M64" s="33">
        <f t="shared" si="5"/>
        <v>1037.4000000000001</v>
      </c>
      <c r="N64" s="33">
        <f t="shared" si="6"/>
        <v>1185.5999999999999</v>
      </c>
      <c r="O64" s="33">
        <f t="shared" si="7"/>
        <v>1333.9</v>
      </c>
      <c r="P64" s="33">
        <f t="shared" si="8"/>
        <v>1482.1</v>
      </c>
    </row>
    <row r="65" spans="1:16" x14ac:dyDescent="0.3">
      <c r="A65" s="40" t="e">
        <f>IF(Selbstdeklaration!$F$75=B65,F65/20*Selbstdeklaration!$F$76,0)</f>
        <v>#NUM!</v>
      </c>
      <c r="B65" s="32">
        <v>74000</v>
      </c>
      <c r="C65" s="33">
        <f t="shared" si="9"/>
        <v>225.59694814814844</v>
      </c>
      <c r="D65" s="34">
        <f t="shared" si="10"/>
        <v>3.0486074074074112E-3</v>
      </c>
      <c r="F65" s="33">
        <f t="shared" si="0"/>
        <v>294.40305185185156</v>
      </c>
      <c r="G65" s="33"/>
      <c r="H65" s="33">
        <f t="shared" si="11"/>
        <v>294.39999999999998</v>
      </c>
      <c r="I65" s="33">
        <f t="shared" si="1"/>
        <v>441.6</v>
      </c>
      <c r="J65" s="33">
        <f t="shared" si="2"/>
        <v>588.79999999999995</v>
      </c>
      <c r="K65" s="33">
        <f t="shared" si="3"/>
        <v>736</v>
      </c>
      <c r="L65" s="33">
        <f t="shared" si="4"/>
        <v>883.2</v>
      </c>
      <c r="M65" s="33">
        <f t="shared" si="5"/>
        <v>1030.4000000000001</v>
      </c>
      <c r="N65" s="33">
        <f t="shared" si="6"/>
        <v>1177.5999999999999</v>
      </c>
      <c r="O65" s="33">
        <f t="shared" si="7"/>
        <v>1324.8</v>
      </c>
      <c r="P65" s="33">
        <f t="shared" si="8"/>
        <v>1472</v>
      </c>
    </row>
    <row r="66" spans="1:16" x14ac:dyDescent="0.3">
      <c r="A66" s="40" t="e">
        <f>IF(Selbstdeklaration!$F$75=B66,F66/20*Selbstdeklaration!$F$76,0)</f>
        <v>#NUM!</v>
      </c>
      <c r="B66" s="35">
        <v>74500</v>
      </c>
      <c r="C66" s="33">
        <f t="shared" si="9"/>
        <v>227.61184814814843</v>
      </c>
      <c r="D66" s="34">
        <f t="shared" si="10"/>
        <v>3.0551925925925965E-3</v>
      </c>
      <c r="F66" s="33">
        <f t="shared" si="0"/>
        <v>292.3881518518516</v>
      </c>
      <c r="G66" s="33"/>
      <c r="H66" s="33">
        <f t="shared" si="11"/>
        <v>292.39999999999998</v>
      </c>
      <c r="I66" s="33">
        <f t="shared" si="1"/>
        <v>438.6</v>
      </c>
      <c r="J66" s="33">
        <f t="shared" si="2"/>
        <v>584.79999999999995</v>
      </c>
      <c r="K66" s="33">
        <f t="shared" si="3"/>
        <v>731</v>
      </c>
      <c r="L66" s="33">
        <f t="shared" si="4"/>
        <v>877.2</v>
      </c>
      <c r="M66" s="33">
        <f t="shared" si="5"/>
        <v>1023.4</v>
      </c>
      <c r="N66" s="33">
        <f t="shared" si="6"/>
        <v>1169.5999999999999</v>
      </c>
      <c r="O66" s="33">
        <f t="shared" si="7"/>
        <v>1315.7</v>
      </c>
      <c r="P66" s="33">
        <f t="shared" si="8"/>
        <v>1461.9</v>
      </c>
    </row>
    <row r="67" spans="1:16" x14ac:dyDescent="0.3">
      <c r="A67" s="40" t="e">
        <f>IF(Selbstdeklaration!$F$75=B67,F67/20*Selbstdeklaration!$F$76,0)</f>
        <v>#NUM!</v>
      </c>
      <c r="B67" s="32">
        <v>75000</v>
      </c>
      <c r="C67" s="33">
        <f t="shared" si="9"/>
        <v>229.63333333333364</v>
      </c>
      <c r="D67" s="34">
        <f t="shared" si="10"/>
        <v>3.0617777777777818E-3</v>
      </c>
      <c r="F67" s="33">
        <f t="shared" si="0"/>
        <v>290.36666666666633</v>
      </c>
      <c r="G67" s="33"/>
      <c r="H67" s="33">
        <f t="shared" si="11"/>
        <v>290.39999999999998</v>
      </c>
      <c r="I67" s="33">
        <f t="shared" si="1"/>
        <v>435.6</v>
      </c>
      <c r="J67" s="33">
        <f t="shared" si="2"/>
        <v>580.70000000000005</v>
      </c>
      <c r="K67" s="33">
        <f t="shared" si="3"/>
        <v>725.9</v>
      </c>
      <c r="L67" s="33">
        <f t="shared" si="4"/>
        <v>871.1</v>
      </c>
      <c r="M67" s="33">
        <f t="shared" si="5"/>
        <v>1016.3</v>
      </c>
      <c r="N67" s="33">
        <f t="shared" si="6"/>
        <v>1161.5</v>
      </c>
      <c r="O67" s="33">
        <f t="shared" si="7"/>
        <v>1306.7</v>
      </c>
      <c r="P67" s="33">
        <f t="shared" si="8"/>
        <v>1451.8</v>
      </c>
    </row>
    <row r="68" spans="1:16" x14ac:dyDescent="0.3">
      <c r="A68" s="40" t="e">
        <f>IF(Selbstdeklaration!$F$75=B68,F68/20*Selbstdeklaration!$F$76,0)</f>
        <v>#NUM!</v>
      </c>
      <c r="B68" s="32">
        <v>75500</v>
      </c>
      <c r="C68" s="33">
        <f t="shared" si="9"/>
        <v>231.661403703704</v>
      </c>
      <c r="D68" s="34">
        <f t="shared" si="10"/>
        <v>3.068362962962967E-3</v>
      </c>
      <c r="F68" s="33">
        <f t="shared" si="0"/>
        <v>288.33859629629603</v>
      </c>
      <c r="G68" s="33"/>
      <c r="H68" s="33">
        <f t="shared" si="11"/>
        <v>288.3</v>
      </c>
      <c r="I68" s="33">
        <f t="shared" si="1"/>
        <v>432.5</v>
      </c>
      <c r="J68" s="33">
        <f t="shared" si="2"/>
        <v>576.70000000000005</v>
      </c>
      <c r="K68" s="33">
        <f t="shared" si="3"/>
        <v>720.8</v>
      </c>
      <c r="L68" s="33">
        <f t="shared" si="4"/>
        <v>865</v>
      </c>
      <c r="M68" s="33">
        <f t="shared" si="5"/>
        <v>1009.2</v>
      </c>
      <c r="N68" s="33">
        <f t="shared" si="6"/>
        <v>1153.4000000000001</v>
      </c>
      <c r="O68" s="33">
        <f t="shared" si="7"/>
        <v>1297.5</v>
      </c>
      <c r="P68" s="33">
        <f t="shared" si="8"/>
        <v>1441.7</v>
      </c>
    </row>
    <row r="69" spans="1:16" x14ac:dyDescent="0.3">
      <c r="A69" s="40" t="e">
        <f>IF(Selbstdeklaration!$F$75=B69,F69/20*Selbstdeklaration!$F$76,0)</f>
        <v>#NUM!</v>
      </c>
      <c r="B69" s="32">
        <v>76000</v>
      </c>
      <c r="C69" s="33">
        <f t="shared" si="9"/>
        <v>233.69605925925958</v>
      </c>
      <c r="D69" s="34">
        <f t="shared" si="10"/>
        <v>3.0749481481481523E-3</v>
      </c>
      <c r="F69" s="33">
        <f t="shared" si="0"/>
        <v>286.30394074074042</v>
      </c>
      <c r="G69" s="33"/>
      <c r="H69" s="33">
        <f t="shared" si="11"/>
        <v>286.3</v>
      </c>
      <c r="I69" s="33">
        <f t="shared" si="1"/>
        <v>429.5</v>
      </c>
      <c r="J69" s="33">
        <f t="shared" si="2"/>
        <v>572.6</v>
      </c>
      <c r="K69" s="33">
        <f t="shared" si="3"/>
        <v>715.8</v>
      </c>
      <c r="L69" s="33">
        <f t="shared" si="4"/>
        <v>858.9</v>
      </c>
      <c r="M69" s="33">
        <f t="shared" si="5"/>
        <v>1002.1</v>
      </c>
      <c r="N69" s="33">
        <f t="shared" si="6"/>
        <v>1145.2</v>
      </c>
      <c r="O69" s="33">
        <f t="shared" si="7"/>
        <v>1288.4000000000001</v>
      </c>
      <c r="P69" s="33">
        <f t="shared" si="8"/>
        <v>1431.5</v>
      </c>
    </row>
    <row r="70" spans="1:16" x14ac:dyDescent="0.3">
      <c r="A70" s="40" t="e">
        <f>IF(Selbstdeklaration!$F$75=B70,F70/20*Selbstdeklaration!$F$76,0)</f>
        <v>#NUM!</v>
      </c>
      <c r="B70" s="35">
        <v>76500</v>
      </c>
      <c r="C70" s="33">
        <f t="shared" si="9"/>
        <v>235.73730000000032</v>
      </c>
      <c r="D70" s="34">
        <f t="shared" si="10"/>
        <v>3.0815333333333375E-3</v>
      </c>
      <c r="F70" s="33">
        <f t="shared" si="0"/>
        <v>284.26269999999965</v>
      </c>
      <c r="G70" s="33"/>
      <c r="H70" s="33">
        <f t="shared" si="11"/>
        <v>284.3</v>
      </c>
      <c r="I70" s="33">
        <f t="shared" si="1"/>
        <v>426.4</v>
      </c>
      <c r="J70" s="33">
        <f t="shared" si="2"/>
        <v>568.5</v>
      </c>
      <c r="K70" s="33">
        <f t="shared" si="3"/>
        <v>710.7</v>
      </c>
      <c r="L70" s="33">
        <f t="shared" si="4"/>
        <v>852.8</v>
      </c>
      <c r="M70" s="33">
        <f t="shared" si="5"/>
        <v>994.9</v>
      </c>
      <c r="N70" s="33">
        <f t="shared" si="6"/>
        <v>1137.0999999999999</v>
      </c>
      <c r="O70" s="33">
        <f t="shared" si="7"/>
        <v>1279.2</v>
      </c>
      <c r="P70" s="33">
        <f t="shared" si="8"/>
        <v>1421.3</v>
      </c>
    </row>
    <row r="71" spans="1:16" x14ac:dyDescent="0.3">
      <c r="A71" s="40" t="e">
        <f>IF(Selbstdeklaration!$F$75=B71,F71/20*Selbstdeklaration!$F$76,0)</f>
        <v>#NUM!</v>
      </c>
      <c r="B71" s="32">
        <v>77000</v>
      </c>
      <c r="C71" s="33">
        <f t="shared" si="9"/>
        <v>237.78512592592625</v>
      </c>
      <c r="D71" s="34">
        <f t="shared" si="10"/>
        <v>3.0881185185185228E-3</v>
      </c>
      <c r="F71" s="33">
        <f t="shared" si="0"/>
        <v>282.21487407407375</v>
      </c>
      <c r="G71" s="33"/>
      <c r="H71" s="33">
        <f t="shared" si="11"/>
        <v>282.2</v>
      </c>
      <c r="I71" s="33">
        <f t="shared" si="1"/>
        <v>423.3</v>
      </c>
      <c r="J71" s="33">
        <f t="shared" si="2"/>
        <v>564.4</v>
      </c>
      <c r="K71" s="33">
        <f t="shared" si="3"/>
        <v>705.5</v>
      </c>
      <c r="L71" s="33">
        <f t="shared" si="4"/>
        <v>846.6</v>
      </c>
      <c r="M71" s="33">
        <f t="shared" si="5"/>
        <v>987.8</v>
      </c>
      <c r="N71" s="33">
        <f t="shared" si="6"/>
        <v>1128.9000000000001</v>
      </c>
      <c r="O71" s="33">
        <f t="shared" si="7"/>
        <v>1270</v>
      </c>
      <c r="P71" s="33">
        <f t="shared" si="8"/>
        <v>1411.1</v>
      </c>
    </row>
    <row r="72" spans="1:16" x14ac:dyDescent="0.3">
      <c r="A72" s="40" t="e">
        <f>IF(Selbstdeklaration!$F$75=B72,F72/20*Selbstdeklaration!$F$76,0)</f>
        <v>#NUM!</v>
      </c>
      <c r="B72" s="32">
        <v>77500</v>
      </c>
      <c r="C72" s="33">
        <f t="shared" si="9"/>
        <v>239.83953703703736</v>
      </c>
      <c r="D72" s="34">
        <f t="shared" si="10"/>
        <v>3.094703703703708E-3</v>
      </c>
      <c r="F72" s="33">
        <f t="shared" ref="F72:F135" si="12">+$F$5-C72</f>
        <v>280.16046296296264</v>
      </c>
      <c r="G72" s="33"/>
      <c r="H72" s="33">
        <f t="shared" si="11"/>
        <v>280.2</v>
      </c>
      <c r="I72" s="33">
        <f t="shared" ref="I72:I135" si="13">ROUND($F$5*1.5-C72*1.5,1)</f>
        <v>420.2</v>
      </c>
      <c r="J72" s="33">
        <f t="shared" ref="J72:J135" si="14">ROUND($F$5*2-C72*2,1)</f>
        <v>560.29999999999995</v>
      </c>
      <c r="K72" s="33">
        <f t="shared" ref="K72:K135" si="15">ROUND($F$5*2.5-C72*2.5,1)</f>
        <v>700.4</v>
      </c>
      <c r="L72" s="33">
        <f t="shared" ref="L72:L135" si="16">ROUND($F$5*3-C72*3,1)</f>
        <v>840.5</v>
      </c>
      <c r="M72" s="33">
        <f t="shared" ref="M72:M135" si="17">ROUND($F$5*3.5-C72*3.5,1)</f>
        <v>980.6</v>
      </c>
      <c r="N72" s="33">
        <f t="shared" ref="N72:N135" si="18">ROUND($F$5*4-C72*4,1)</f>
        <v>1120.5999999999999</v>
      </c>
      <c r="O72" s="33">
        <f t="shared" ref="O72:O135" si="19">ROUND($F$5*4.5-C72*4.5,1)</f>
        <v>1260.7</v>
      </c>
      <c r="P72" s="33">
        <f t="shared" ref="P72:P135" si="20">ROUND($F$5*5-C72*5,1)</f>
        <v>1400.8</v>
      </c>
    </row>
    <row r="73" spans="1:16" x14ac:dyDescent="0.3">
      <c r="A73" s="40" t="e">
        <f>IF(Selbstdeklaration!$F$75=B73,F73/20*Selbstdeklaration!$F$76,0)</f>
        <v>#NUM!</v>
      </c>
      <c r="B73" s="32">
        <v>78000</v>
      </c>
      <c r="C73" s="33">
        <f t="shared" ref="C73:C136" si="21">+B73*D73</f>
        <v>241.90053333333367</v>
      </c>
      <c r="D73" s="34">
        <f t="shared" ref="D73:D136" si="22">D72+($D$187-$D$7)/90000*500</f>
        <v>3.1012888888888933E-3</v>
      </c>
      <c r="F73" s="33">
        <f t="shared" si="12"/>
        <v>278.09946666666633</v>
      </c>
      <c r="G73" s="33"/>
      <c r="H73" s="33">
        <f t="shared" ref="H73:H136" si="23">ROUND($F$5-C73,1)</f>
        <v>278.10000000000002</v>
      </c>
      <c r="I73" s="33">
        <f t="shared" si="13"/>
        <v>417.1</v>
      </c>
      <c r="J73" s="33">
        <f t="shared" si="14"/>
        <v>556.20000000000005</v>
      </c>
      <c r="K73" s="33">
        <f t="shared" si="15"/>
        <v>695.2</v>
      </c>
      <c r="L73" s="33">
        <f t="shared" si="16"/>
        <v>834.3</v>
      </c>
      <c r="M73" s="33">
        <f t="shared" si="17"/>
        <v>973.3</v>
      </c>
      <c r="N73" s="33">
        <f t="shared" si="18"/>
        <v>1112.4000000000001</v>
      </c>
      <c r="O73" s="33">
        <f t="shared" si="19"/>
        <v>1251.4000000000001</v>
      </c>
      <c r="P73" s="33">
        <f t="shared" si="20"/>
        <v>1390.5</v>
      </c>
    </row>
    <row r="74" spans="1:16" x14ac:dyDescent="0.3">
      <c r="A74" s="40" t="e">
        <f>IF(Selbstdeklaration!$F$75=B74,F74/20*Selbstdeklaration!$F$76,0)</f>
        <v>#NUM!</v>
      </c>
      <c r="B74" s="32">
        <v>78500</v>
      </c>
      <c r="C74" s="33">
        <f t="shared" si="21"/>
        <v>243.96811481481515</v>
      </c>
      <c r="D74" s="34">
        <f t="shared" si="22"/>
        <v>3.1078740740740785E-3</v>
      </c>
      <c r="F74" s="33">
        <f t="shared" si="12"/>
        <v>276.03188518518482</v>
      </c>
      <c r="G74" s="33"/>
      <c r="H74" s="33">
        <f t="shared" si="23"/>
        <v>276</v>
      </c>
      <c r="I74" s="33">
        <f t="shared" si="13"/>
        <v>414</v>
      </c>
      <c r="J74" s="33">
        <f t="shared" si="14"/>
        <v>552.1</v>
      </c>
      <c r="K74" s="33">
        <f t="shared" si="15"/>
        <v>690.1</v>
      </c>
      <c r="L74" s="33">
        <f t="shared" si="16"/>
        <v>828.1</v>
      </c>
      <c r="M74" s="33">
        <f t="shared" si="17"/>
        <v>966.1</v>
      </c>
      <c r="N74" s="33">
        <f t="shared" si="18"/>
        <v>1104.0999999999999</v>
      </c>
      <c r="O74" s="33">
        <f t="shared" si="19"/>
        <v>1242.0999999999999</v>
      </c>
      <c r="P74" s="33">
        <f t="shared" si="20"/>
        <v>1380.2</v>
      </c>
    </row>
    <row r="75" spans="1:16" x14ac:dyDescent="0.3">
      <c r="A75" s="40" t="e">
        <f>IF(Selbstdeklaration!$F$75=B75,F75/20*Selbstdeklaration!$F$76,0)</f>
        <v>#NUM!</v>
      </c>
      <c r="B75" s="35">
        <v>79000</v>
      </c>
      <c r="C75" s="33">
        <f t="shared" si="21"/>
        <v>246.04228148148184</v>
      </c>
      <c r="D75" s="34">
        <f t="shared" si="22"/>
        <v>3.1144592592592638E-3</v>
      </c>
      <c r="F75" s="33">
        <f t="shared" si="12"/>
        <v>273.95771851851816</v>
      </c>
      <c r="G75" s="33"/>
      <c r="H75" s="33">
        <f t="shared" si="23"/>
        <v>274</v>
      </c>
      <c r="I75" s="33">
        <f t="shared" si="13"/>
        <v>410.9</v>
      </c>
      <c r="J75" s="33">
        <f t="shared" si="14"/>
        <v>547.9</v>
      </c>
      <c r="K75" s="33">
        <f t="shared" si="15"/>
        <v>684.9</v>
      </c>
      <c r="L75" s="33">
        <f t="shared" si="16"/>
        <v>821.9</v>
      </c>
      <c r="M75" s="33">
        <f t="shared" si="17"/>
        <v>958.9</v>
      </c>
      <c r="N75" s="33">
        <f t="shared" si="18"/>
        <v>1095.8</v>
      </c>
      <c r="O75" s="33">
        <f t="shared" si="19"/>
        <v>1232.8</v>
      </c>
      <c r="P75" s="33">
        <f t="shared" si="20"/>
        <v>1369.8</v>
      </c>
    </row>
    <row r="76" spans="1:16" x14ac:dyDescent="0.3">
      <c r="A76" s="40" t="e">
        <f>IF(Selbstdeklaration!$F$75=B76,F76/20*Selbstdeklaration!$F$76,0)</f>
        <v>#NUM!</v>
      </c>
      <c r="B76" s="32">
        <v>79500</v>
      </c>
      <c r="C76" s="33">
        <f t="shared" si="21"/>
        <v>248.12303333333369</v>
      </c>
      <c r="D76" s="34">
        <f t="shared" si="22"/>
        <v>3.121044444444449E-3</v>
      </c>
      <c r="F76" s="33">
        <f t="shared" si="12"/>
        <v>271.87696666666631</v>
      </c>
      <c r="G76" s="33"/>
      <c r="H76" s="33">
        <f t="shared" si="23"/>
        <v>271.89999999999998</v>
      </c>
      <c r="I76" s="33">
        <f t="shared" si="13"/>
        <v>407.8</v>
      </c>
      <c r="J76" s="33">
        <f t="shared" si="14"/>
        <v>543.79999999999995</v>
      </c>
      <c r="K76" s="33">
        <f t="shared" si="15"/>
        <v>679.7</v>
      </c>
      <c r="L76" s="33">
        <f t="shared" si="16"/>
        <v>815.6</v>
      </c>
      <c r="M76" s="33">
        <f t="shared" si="17"/>
        <v>951.6</v>
      </c>
      <c r="N76" s="33">
        <f t="shared" si="18"/>
        <v>1087.5</v>
      </c>
      <c r="O76" s="33">
        <f t="shared" si="19"/>
        <v>1223.4000000000001</v>
      </c>
      <c r="P76" s="33">
        <f t="shared" si="20"/>
        <v>1359.4</v>
      </c>
    </row>
    <row r="77" spans="1:16" x14ac:dyDescent="0.3">
      <c r="A77" s="40" t="e">
        <f>IF(Selbstdeklaration!$F$75=B77,F77/20*Selbstdeklaration!$F$76,0)</f>
        <v>#NUM!</v>
      </c>
      <c r="B77" s="32">
        <v>80000</v>
      </c>
      <c r="C77" s="33">
        <f t="shared" si="21"/>
        <v>250.21037037037075</v>
      </c>
      <c r="D77" s="34">
        <f t="shared" si="22"/>
        <v>3.1276296296296343E-3</v>
      </c>
      <c r="F77" s="33">
        <f t="shared" si="12"/>
        <v>269.78962962962925</v>
      </c>
      <c r="G77" s="33"/>
      <c r="H77" s="33">
        <f t="shared" si="23"/>
        <v>269.8</v>
      </c>
      <c r="I77" s="33">
        <f t="shared" si="13"/>
        <v>404.7</v>
      </c>
      <c r="J77" s="33">
        <f t="shared" si="14"/>
        <v>539.6</v>
      </c>
      <c r="K77" s="33">
        <f t="shared" si="15"/>
        <v>674.5</v>
      </c>
      <c r="L77" s="33">
        <f t="shared" si="16"/>
        <v>809.4</v>
      </c>
      <c r="M77" s="33">
        <f t="shared" si="17"/>
        <v>944.3</v>
      </c>
      <c r="N77" s="33">
        <f t="shared" si="18"/>
        <v>1079.2</v>
      </c>
      <c r="O77" s="33">
        <f t="shared" si="19"/>
        <v>1214.0999999999999</v>
      </c>
      <c r="P77" s="33">
        <f t="shared" si="20"/>
        <v>1348.9</v>
      </c>
    </row>
    <row r="78" spans="1:16" x14ac:dyDescent="0.3">
      <c r="A78" s="40" t="e">
        <f>IF(Selbstdeklaration!$F$75=B78,F78/20*Selbstdeklaration!$F$76,0)</f>
        <v>#NUM!</v>
      </c>
      <c r="B78" s="32">
        <v>80500</v>
      </c>
      <c r="C78" s="33">
        <f t="shared" si="21"/>
        <v>252.30429259259299</v>
      </c>
      <c r="D78" s="34">
        <f t="shared" si="22"/>
        <v>3.1342148148148195E-3</v>
      </c>
      <c r="F78" s="33">
        <f t="shared" si="12"/>
        <v>267.69570740740699</v>
      </c>
      <c r="G78" s="33"/>
      <c r="H78" s="33">
        <f t="shared" si="23"/>
        <v>267.7</v>
      </c>
      <c r="I78" s="33">
        <f t="shared" si="13"/>
        <v>401.5</v>
      </c>
      <c r="J78" s="33">
        <f t="shared" si="14"/>
        <v>535.4</v>
      </c>
      <c r="K78" s="33">
        <f t="shared" si="15"/>
        <v>669.2</v>
      </c>
      <c r="L78" s="33">
        <f t="shared" si="16"/>
        <v>803.1</v>
      </c>
      <c r="M78" s="33">
        <f t="shared" si="17"/>
        <v>936.9</v>
      </c>
      <c r="N78" s="33">
        <f t="shared" si="18"/>
        <v>1070.8</v>
      </c>
      <c r="O78" s="33">
        <f t="shared" si="19"/>
        <v>1204.5999999999999</v>
      </c>
      <c r="P78" s="33">
        <f t="shared" si="20"/>
        <v>1338.5</v>
      </c>
    </row>
    <row r="79" spans="1:16" x14ac:dyDescent="0.3">
      <c r="A79" s="40" t="e">
        <f>IF(Selbstdeklaration!$F$75=B79,F79/20*Selbstdeklaration!$F$76,0)</f>
        <v>#NUM!</v>
      </c>
      <c r="B79" s="35">
        <v>81000</v>
      </c>
      <c r="C79" s="33">
        <f t="shared" si="21"/>
        <v>254.40480000000039</v>
      </c>
      <c r="D79" s="34">
        <f t="shared" si="22"/>
        <v>3.1408000000000048E-3</v>
      </c>
      <c r="F79" s="33">
        <f t="shared" si="12"/>
        <v>265.59519999999964</v>
      </c>
      <c r="G79" s="33"/>
      <c r="H79" s="33">
        <f t="shared" si="23"/>
        <v>265.60000000000002</v>
      </c>
      <c r="I79" s="33">
        <f t="shared" si="13"/>
        <v>398.4</v>
      </c>
      <c r="J79" s="33">
        <f t="shared" si="14"/>
        <v>531.20000000000005</v>
      </c>
      <c r="K79" s="33">
        <f t="shared" si="15"/>
        <v>664</v>
      </c>
      <c r="L79" s="33">
        <f t="shared" si="16"/>
        <v>796.8</v>
      </c>
      <c r="M79" s="33">
        <f t="shared" si="17"/>
        <v>929.6</v>
      </c>
      <c r="N79" s="33">
        <f t="shared" si="18"/>
        <v>1062.4000000000001</v>
      </c>
      <c r="O79" s="33">
        <f t="shared" si="19"/>
        <v>1195.2</v>
      </c>
      <c r="P79" s="33">
        <f t="shared" si="20"/>
        <v>1328</v>
      </c>
    </row>
    <row r="80" spans="1:16" x14ac:dyDescent="0.3">
      <c r="A80" s="40" t="e">
        <f>IF(Selbstdeklaration!$F$75=B80,F80/20*Selbstdeklaration!$F$76,0)</f>
        <v>#NUM!</v>
      </c>
      <c r="B80" s="32">
        <v>81500</v>
      </c>
      <c r="C80" s="33">
        <f t="shared" si="21"/>
        <v>256.51189259259297</v>
      </c>
      <c r="D80" s="34">
        <f t="shared" si="22"/>
        <v>3.14738518518519E-3</v>
      </c>
      <c r="F80" s="33">
        <f t="shared" si="12"/>
        <v>263.48810740740703</v>
      </c>
      <c r="G80" s="33"/>
      <c r="H80" s="33">
        <f t="shared" si="23"/>
        <v>263.5</v>
      </c>
      <c r="I80" s="33">
        <f t="shared" si="13"/>
        <v>395.2</v>
      </c>
      <c r="J80" s="33">
        <f t="shared" si="14"/>
        <v>527</v>
      </c>
      <c r="K80" s="33">
        <f t="shared" si="15"/>
        <v>658.7</v>
      </c>
      <c r="L80" s="33">
        <f t="shared" si="16"/>
        <v>790.5</v>
      </c>
      <c r="M80" s="33">
        <f t="shared" si="17"/>
        <v>922.2</v>
      </c>
      <c r="N80" s="33">
        <f t="shared" si="18"/>
        <v>1054</v>
      </c>
      <c r="O80" s="33">
        <f t="shared" si="19"/>
        <v>1185.7</v>
      </c>
      <c r="P80" s="33">
        <f t="shared" si="20"/>
        <v>1317.4</v>
      </c>
    </row>
    <row r="81" spans="1:16" x14ac:dyDescent="0.3">
      <c r="A81" s="40" t="e">
        <f>IF(Selbstdeklaration!$F$75=B81,F81/20*Selbstdeklaration!$F$76,0)</f>
        <v>#NUM!</v>
      </c>
      <c r="B81" s="32">
        <v>82000</v>
      </c>
      <c r="C81" s="33">
        <f t="shared" si="21"/>
        <v>258.62557037037078</v>
      </c>
      <c r="D81" s="34">
        <f t="shared" si="22"/>
        <v>3.1539703703703753E-3</v>
      </c>
      <c r="F81" s="33">
        <f t="shared" si="12"/>
        <v>261.37442962962922</v>
      </c>
      <c r="G81" s="33"/>
      <c r="H81" s="33">
        <f t="shared" si="23"/>
        <v>261.39999999999998</v>
      </c>
      <c r="I81" s="33">
        <f t="shared" si="13"/>
        <v>392.1</v>
      </c>
      <c r="J81" s="33">
        <f t="shared" si="14"/>
        <v>522.70000000000005</v>
      </c>
      <c r="K81" s="33">
        <f t="shared" si="15"/>
        <v>653.4</v>
      </c>
      <c r="L81" s="33">
        <f t="shared" si="16"/>
        <v>784.1</v>
      </c>
      <c r="M81" s="33">
        <f t="shared" si="17"/>
        <v>914.8</v>
      </c>
      <c r="N81" s="33">
        <f t="shared" si="18"/>
        <v>1045.5</v>
      </c>
      <c r="O81" s="33">
        <f t="shared" si="19"/>
        <v>1176.2</v>
      </c>
      <c r="P81" s="33">
        <f t="shared" si="20"/>
        <v>1306.9000000000001</v>
      </c>
    </row>
    <row r="82" spans="1:16" x14ac:dyDescent="0.3">
      <c r="A82" s="40" t="e">
        <f>IF(Selbstdeklaration!$F$75=B82,F82/20*Selbstdeklaration!$F$76,0)</f>
        <v>#NUM!</v>
      </c>
      <c r="B82" s="32">
        <v>82500</v>
      </c>
      <c r="C82" s="33">
        <f t="shared" si="21"/>
        <v>260.74583333333374</v>
      </c>
      <c r="D82" s="34">
        <f t="shared" si="22"/>
        <v>3.1605555555555605E-3</v>
      </c>
      <c r="F82" s="33">
        <f t="shared" si="12"/>
        <v>259.25416666666626</v>
      </c>
      <c r="G82" s="33"/>
      <c r="H82" s="33">
        <f t="shared" si="23"/>
        <v>259.3</v>
      </c>
      <c r="I82" s="33">
        <f t="shared" si="13"/>
        <v>388.9</v>
      </c>
      <c r="J82" s="33">
        <f t="shared" si="14"/>
        <v>518.5</v>
      </c>
      <c r="K82" s="33">
        <f t="shared" si="15"/>
        <v>648.1</v>
      </c>
      <c r="L82" s="33">
        <f t="shared" si="16"/>
        <v>777.8</v>
      </c>
      <c r="M82" s="33">
        <f t="shared" si="17"/>
        <v>907.4</v>
      </c>
      <c r="N82" s="33">
        <f t="shared" si="18"/>
        <v>1037</v>
      </c>
      <c r="O82" s="33">
        <f t="shared" si="19"/>
        <v>1166.5999999999999</v>
      </c>
      <c r="P82" s="33">
        <f t="shared" si="20"/>
        <v>1296.3</v>
      </c>
    </row>
    <row r="83" spans="1:16" x14ac:dyDescent="0.3">
      <c r="A83" s="40" t="e">
        <f>IF(Selbstdeklaration!$F$75=B83,F83/20*Selbstdeklaration!$F$76,0)</f>
        <v>#NUM!</v>
      </c>
      <c r="B83" s="35">
        <v>83000</v>
      </c>
      <c r="C83" s="33">
        <f t="shared" si="21"/>
        <v>262.87268148148189</v>
      </c>
      <c r="D83" s="34">
        <f t="shared" si="22"/>
        <v>3.1671407407407458E-3</v>
      </c>
      <c r="F83" s="33">
        <f t="shared" si="12"/>
        <v>257.12731851851811</v>
      </c>
      <c r="G83" s="33"/>
      <c r="H83" s="33">
        <f t="shared" si="23"/>
        <v>257.10000000000002</v>
      </c>
      <c r="I83" s="33">
        <f t="shared" si="13"/>
        <v>385.7</v>
      </c>
      <c r="J83" s="33">
        <f t="shared" si="14"/>
        <v>514.29999999999995</v>
      </c>
      <c r="K83" s="33">
        <f t="shared" si="15"/>
        <v>642.79999999999995</v>
      </c>
      <c r="L83" s="33">
        <f t="shared" si="16"/>
        <v>771.4</v>
      </c>
      <c r="M83" s="33">
        <f t="shared" si="17"/>
        <v>899.9</v>
      </c>
      <c r="N83" s="33">
        <f t="shared" si="18"/>
        <v>1028.5</v>
      </c>
      <c r="O83" s="33">
        <f t="shared" si="19"/>
        <v>1157.0999999999999</v>
      </c>
      <c r="P83" s="33">
        <f t="shared" si="20"/>
        <v>1285.5999999999999</v>
      </c>
    </row>
    <row r="84" spans="1:16" x14ac:dyDescent="0.3">
      <c r="A84" s="40" t="e">
        <f>IF(Selbstdeklaration!$F$75=B84,F84/20*Selbstdeklaration!$F$76,0)</f>
        <v>#NUM!</v>
      </c>
      <c r="B84" s="32">
        <v>83500</v>
      </c>
      <c r="C84" s="33">
        <f t="shared" si="21"/>
        <v>265.00611481481525</v>
      </c>
      <c r="D84" s="34">
        <f t="shared" si="22"/>
        <v>3.1737259259259311E-3</v>
      </c>
      <c r="F84" s="33">
        <f t="shared" si="12"/>
        <v>254.99388518518475</v>
      </c>
      <c r="G84" s="33"/>
      <c r="H84" s="33">
        <f t="shared" si="23"/>
        <v>255</v>
      </c>
      <c r="I84" s="33">
        <f t="shared" si="13"/>
        <v>382.5</v>
      </c>
      <c r="J84" s="33">
        <f t="shared" si="14"/>
        <v>510</v>
      </c>
      <c r="K84" s="33">
        <f t="shared" si="15"/>
        <v>637.5</v>
      </c>
      <c r="L84" s="33">
        <f t="shared" si="16"/>
        <v>765</v>
      </c>
      <c r="M84" s="33">
        <f t="shared" si="17"/>
        <v>892.5</v>
      </c>
      <c r="N84" s="33">
        <f t="shared" si="18"/>
        <v>1020</v>
      </c>
      <c r="O84" s="33">
        <f t="shared" si="19"/>
        <v>1147.5</v>
      </c>
      <c r="P84" s="33">
        <f t="shared" si="20"/>
        <v>1275</v>
      </c>
    </row>
    <row r="85" spans="1:16" x14ac:dyDescent="0.3">
      <c r="A85" s="40" t="e">
        <f>IF(Selbstdeklaration!$F$75=B85,F85/20*Selbstdeklaration!$F$76,0)</f>
        <v>#NUM!</v>
      </c>
      <c r="B85" s="32">
        <v>84000</v>
      </c>
      <c r="C85" s="33">
        <f t="shared" si="21"/>
        <v>267.14613333333375</v>
      </c>
      <c r="D85" s="34">
        <f t="shared" si="22"/>
        <v>3.1803111111111163E-3</v>
      </c>
      <c r="F85" s="33">
        <f t="shared" si="12"/>
        <v>252.85386666666625</v>
      </c>
      <c r="G85" s="33"/>
      <c r="H85" s="33">
        <f t="shared" si="23"/>
        <v>252.9</v>
      </c>
      <c r="I85" s="33">
        <f t="shared" si="13"/>
        <v>379.3</v>
      </c>
      <c r="J85" s="33">
        <f t="shared" si="14"/>
        <v>505.7</v>
      </c>
      <c r="K85" s="33">
        <f t="shared" si="15"/>
        <v>632.1</v>
      </c>
      <c r="L85" s="33">
        <f t="shared" si="16"/>
        <v>758.6</v>
      </c>
      <c r="M85" s="33">
        <f t="shared" si="17"/>
        <v>885</v>
      </c>
      <c r="N85" s="33">
        <f t="shared" si="18"/>
        <v>1011.4</v>
      </c>
      <c r="O85" s="33">
        <f t="shared" si="19"/>
        <v>1137.8</v>
      </c>
      <c r="P85" s="33">
        <f t="shared" si="20"/>
        <v>1264.3</v>
      </c>
    </row>
    <row r="86" spans="1:16" x14ac:dyDescent="0.3">
      <c r="A86" s="40" t="e">
        <f>IF(Selbstdeklaration!$F$75=B86,F86/20*Selbstdeklaration!$F$76,0)</f>
        <v>#NUM!</v>
      </c>
      <c r="B86" s="32">
        <v>84500</v>
      </c>
      <c r="C86" s="33">
        <f t="shared" si="21"/>
        <v>269.29273703703745</v>
      </c>
      <c r="D86" s="34">
        <f t="shared" si="22"/>
        <v>3.1868962962963016E-3</v>
      </c>
      <c r="F86" s="33">
        <f t="shared" si="12"/>
        <v>250.70726296296255</v>
      </c>
      <c r="G86" s="33"/>
      <c r="H86" s="33">
        <f t="shared" si="23"/>
        <v>250.7</v>
      </c>
      <c r="I86" s="33">
        <f t="shared" si="13"/>
        <v>376.1</v>
      </c>
      <c r="J86" s="33">
        <f t="shared" si="14"/>
        <v>501.4</v>
      </c>
      <c r="K86" s="33">
        <f t="shared" si="15"/>
        <v>626.79999999999995</v>
      </c>
      <c r="L86" s="33">
        <f t="shared" si="16"/>
        <v>752.1</v>
      </c>
      <c r="M86" s="33">
        <f t="shared" si="17"/>
        <v>877.5</v>
      </c>
      <c r="N86" s="33">
        <f t="shared" si="18"/>
        <v>1002.8</v>
      </c>
      <c r="O86" s="33">
        <f t="shared" si="19"/>
        <v>1128.2</v>
      </c>
      <c r="P86" s="33">
        <f t="shared" si="20"/>
        <v>1253.5</v>
      </c>
    </row>
    <row r="87" spans="1:16" x14ac:dyDescent="0.3">
      <c r="A87" s="40" t="e">
        <f>IF(Selbstdeklaration!$F$75=B87,F87/20*Selbstdeklaration!$F$76,0)</f>
        <v>#NUM!</v>
      </c>
      <c r="B87" s="35">
        <v>85000</v>
      </c>
      <c r="C87" s="33">
        <f t="shared" si="21"/>
        <v>271.44592592592636</v>
      </c>
      <c r="D87" s="34">
        <f t="shared" si="22"/>
        <v>3.1934814814814868E-3</v>
      </c>
      <c r="F87" s="33">
        <f t="shared" si="12"/>
        <v>248.55407407407364</v>
      </c>
      <c r="G87" s="33"/>
      <c r="H87" s="33">
        <f t="shared" si="23"/>
        <v>248.6</v>
      </c>
      <c r="I87" s="33">
        <f t="shared" si="13"/>
        <v>372.8</v>
      </c>
      <c r="J87" s="33">
        <f t="shared" si="14"/>
        <v>497.1</v>
      </c>
      <c r="K87" s="33">
        <f t="shared" si="15"/>
        <v>621.4</v>
      </c>
      <c r="L87" s="33">
        <f t="shared" si="16"/>
        <v>745.7</v>
      </c>
      <c r="M87" s="33">
        <f t="shared" si="17"/>
        <v>869.9</v>
      </c>
      <c r="N87" s="33">
        <f t="shared" si="18"/>
        <v>994.2</v>
      </c>
      <c r="O87" s="33">
        <f t="shared" si="19"/>
        <v>1118.5</v>
      </c>
      <c r="P87" s="33">
        <f t="shared" si="20"/>
        <v>1242.8</v>
      </c>
    </row>
    <row r="88" spans="1:16" x14ac:dyDescent="0.3">
      <c r="A88" s="40" t="e">
        <f>IF(Selbstdeklaration!$F$75=B88,F88/20*Selbstdeklaration!$F$76,0)</f>
        <v>#NUM!</v>
      </c>
      <c r="B88" s="32">
        <v>85500</v>
      </c>
      <c r="C88" s="33">
        <f t="shared" si="21"/>
        <v>273.60570000000047</v>
      </c>
      <c r="D88" s="34">
        <f t="shared" si="22"/>
        <v>3.2000666666666721E-3</v>
      </c>
      <c r="F88" s="33">
        <f t="shared" si="12"/>
        <v>246.39429999999953</v>
      </c>
      <c r="G88" s="33"/>
      <c r="H88" s="33">
        <f t="shared" si="23"/>
        <v>246.4</v>
      </c>
      <c r="I88" s="33">
        <f t="shared" si="13"/>
        <v>369.6</v>
      </c>
      <c r="J88" s="33">
        <f t="shared" si="14"/>
        <v>492.8</v>
      </c>
      <c r="K88" s="33">
        <f t="shared" si="15"/>
        <v>616</v>
      </c>
      <c r="L88" s="33">
        <f t="shared" si="16"/>
        <v>739.2</v>
      </c>
      <c r="M88" s="33">
        <f t="shared" si="17"/>
        <v>862.4</v>
      </c>
      <c r="N88" s="33">
        <f t="shared" si="18"/>
        <v>985.6</v>
      </c>
      <c r="O88" s="33">
        <f t="shared" si="19"/>
        <v>1108.8</v>
      </c>
      <c r="P88" s="33">
        <f t="shared" si="20"/>
        <v>1232</v>
      </c>
    </row>
    <row r="89" spans="1:16" x14ac:dyDescent="0.3">
      <c r="A89" s="40" t="e">
        <f>IF(Selbstdeklaration!$F$75=B89,F89/20*Selbstdeklaration!$F$76,0)</f>
        <v>#NUM!</v>
      </c>
      <c r="B89" s="32">
        <v>86000</v>
      </c>
      <c r="C89" s="33">
        <f t="shared" si="21"/>
        <v>275.77205925925972</v>
      </c>
      <c r="D89" s="34">
        <f t="shared" si="22"/>
        <v>3.2066518518518573E-3</v>
      </c>
      <c r="F89" s="33">
        <f t="shared" si="12"/>
        <v>244.22794074074028</v>
      </c>
      <c r="G89" s="33"/>
      <c r="H89" s="33">
        <f t="shared" si="23"/>
        <v>244.2</v>
      </c>
      <c r="I89" s="33">
        <f t="shared" si="13"/>
        <v>366.3</v>
      </c>
      <c r="J89" s="33">
        <f t="shared" si="14"/>
        <v>488.5</v>
      </c>
      <c r="K89" s="33">
        <f t="shared" si="15"/>
        <v>610.6</v>
      </c>
      <c r="L89" s="33">
        <f t="shared" si="16"/>
        <v>732.7</v>
      </c>
      <c r="M89" s="33">
        <f t="shared" si="17"/>
        <v>854.8</v>
      </c>
      <c r="N89" s="33">
        <f t="shared" si="18"/>
        <v>976.9</v>
      </c>
      <c r="O89" s="33">
        <f t="shared" si="19"/>
        <v>1099</v>
      </c>
      <c r="P89" s="33">
        <f t="shared" si="20"/>
        <v>1221.0999999999999</v>
      </c>
    </row>
    <row r="90" spans="1:16" x14ac:dyDescent="0.3">
      <c r="A90" s="40" t="e">
        <f>IF(Selbstdeklaration!$F$75=B90,F90/20*Selbstdeklaration!$F$76,0)</f>
        <v>#NUM!</v>
      </c>
      <c r="B90" s="32">
        <v>86500</v>
      </c>
      <c r="C90" s="33">
        <f t="shared" si="21"/>
        <v>277.94500370370417</v>
      </c>
      <c r="D90" s="34">
        <f t="shared" si="22"/>
        <v>3.2132370370370426E-3</v>
      </c>
      <c r="F90" s="33">
        <f t="shared" si="12"/>
        <v>242.05499629629583</v>
      </c>
      <c r="G90" s="33"/>
      <c r="H90" s="33">
        <f t="shared" si="23"/>
        <v>242.1</v>
      </c>
      <c r="I90" s="33">
        <f t="shared" si="13"/>
        <v>363.1</v>
      </c>
      <c r="J90" s="33">
        <f t="shared" si="14"/>
        <v>484.1</v>
      </c>
      <c r="K90" s="33">
        <f t="shared" si="15"/>
        <v>605.1</v>
      </c>
      <c r="L90" s="33">
        <f t="shared" si="16"/>
        <v>726.2</v>
      </c>
      <c r="M90" s="33">
        <f t="shared" si="17"/>
        <v>847.2</v>
      </c>
      <c r="N90" s="33">
        <f t="shared" si="18"/>
        <v>968.2</v>
      </c>
      <c r="O90" s="33">
        <f t="shared" si="19"/>
        <v>1089.2</v>
      </c>
      <c r="P90" s="33">
        <f t="shared" si="20"/>
        <v>1210.3</v>
      </c>
    </row>
    <row r="91" spans="1:16" x14ac:dyDescent="0.3">
      <c r="A91" s="40" t="e">
        <f>IF(Selbstdeklaration!$F$75=B91,F91/20*Selbstdeklaration!$F$76,0)</f>
        <v>#NUM!</v>
      </c>
      <c r="B91" s="35">
        <v>87000</v>
      </c>
      <c r="C91" s="33">
        <f t="shared" si="21"/>
        <v>280.12453333333383</v>
      </c>
      <c r="D91" s="34">
        <f t="shared" si="22"/>
        <v>3.2198222222222278E-3</v>
      </c>
      <c r="F91" s="33">
        <f t="shared" si="12"/>
        <v>239.87546666666617</v>
      </c>
      <c r="G91" s="33"/>
      <c r="H91" s="33">
        <f t="shared" si="23"/>
        <v>239.9</v>
      </c>
      <c r="I91" s="33">
        <f t="shared" si="13"/>
        <v>359.8</v>
      </c>
      <c r="J91" s="33">
        <f t="shared" si="14"/>
        <v>479.8</v>
      </c>
      <c r="K91" s="33">
        <f t="shared" si="15"/>
        <v>599.70000000000005</v>
      </c>
      <c r="L91" s="33">
        <f t="shared" si="16"/>
        <v>719.6</v>
      </c>
      <c r="M91" s="33">
        <f t="shared" si="17"/>
        <v>839.6</v>
      </c>
      <c r="N91" s="33">
        <f t="shared" si="18"/>
        <v>959.5</v>
      </c>
      <c r="O91" s="33">
        <f t="shared" si="19"/>
        <v>1079.4000000000001</v>
      </c>
      <c r="P91" s="33">
        <f t="shared" si="20"/>
        <v>1199.4000000000001</v>
      </c>
    </row>
    <row r="92" spans="1:16" x14ac:dyDescent="0.3">
      <c r="A92" s="40" t="e">
        <f>IF(Selbstdeklaration!$F$75=B92,F92/20*Selbstdeklaration!$F$76,0)</f>
        <v>#NUM!</v>
      </c>
      <c r="B92" s="32">
        <v>87500</v>
      </c>
      <c r="C92" s="33">
        <f t="shared" si="21"/>
        <v>282.31064814814863</v>
      </c>
      <c r="D92" s="34">
        <f t="shared" si="22"/>
        <v>3.2264074074074131E-3</v>
      </c>
      <c r="F92" s="33">
        <f t="shared" si="12"/>
        <v>237.68935185185137</v>
      </c>
      <c r="G92" s="33"/>
      <c r="H92" s="33">
        <f t="shared" si="23"/>
        <v>237.7</v>
      </c>
      <c r="I92" s="33">
        <f t="shared" si="13"/>
        <v>356.5</v>
      </c>
      <c r="J92" s="33">
        <f t="shared" si="14"/>
        <v>475.4</v>
      </c>
      <c r="K92" s="33">
        <f t="shared" si="15"/>
        <v>594.20000000000005</v>
      </c>
      <c r="L92" s="33">
        <f t="shared" si="16"/>
        <v>713.1</v>
      </c>
      <c r="M92" s="33">
        <f t="shared" si="17"/>
        <v>831.9</v>
      </c>
      <c r="N92" s="33">
        <f t="shared" si="18"/>
        <v>950.8</v>
      </c>
      <c r="O92" s="33">
        <f t="shared" si="19"/>
        <v>1069.5999999999999</v>
      </c>
      <c r="P92" s="33">
        <f t="shared" si="20"/>
        <v>1188.4000000000001</v>
      </c>
    </row>
    <row r="93" spans="1:16" x14ac:dyDescent="0.3">
      <c r="A93" s="40" t="e">
        <f>IF(Selbstdeklaration!$F$75=B93,F93/20*Selbstdeklaration!$F$76,0)</f>
        <v>#NUM!</v>
      </c>
      <c r="B93" s="32">
        <v>88000</v>
      </c>
      <c r="C93" s="33">
        <f t="shared" si="21"/>
        <v>284.50334814814863</v>
      </c>
      <c r="D93" s="34">
        <f t="shared" si="22"/>
        <v>3.2329925925925983E-3</v>
      </c>
      <c r="F93" s="33">
        <f t="shared" si="12"/>
        <v>235.49665185185137</v>
      </c>
      <c r="G93" s="33"/>
      <c r="H93" s="33">
        <f t="shared" si="23"/>
        <v>235.5</v>
      </c>
      <c r="I93" s="33">
        <f t="shared" si="13"/>
        <v>353.2</v>
      </c>
      <c r="J93" s="33">
        <f t="shared" si="14"/>
        <v>471</v>
      </c>
      <c r="K93" s="33">
        <f t="shared" si="15"/>
        <v>588.70000000000005</v>
      </c>
      <c r="L93" s="33">
        <f t="shared" si="16"/>
        <v>706.5</v>
      </c>
      <c r="M93" s="33">
        <f t="shared" si="17"/>
        <v>824.2</v>
      </c>
      <c r="N93" s="33">
        <f t="shared" si="18"/>
        <v>942</v>
      </c>
      <c r="O93" s="33">
        <f t="shared" si="19"/>
        <v>1059.7</v>
      </c>
      <c r="P93" s="33">
        <f t="shared" si="20"/>
        <v>1177.5</v>
      </c>
    </row>
    <row r="94" spans="1:16" x14ac:dyDescent="0.3">
      <c r="A94" s="40" t="e">
        <f>IF(Selbstdeklaration!$F$75=B94,F94/20*Selbstdeklaration!$F$76,0)</f>
        <v>#NUM!</v>
      </c>
      <c r="B94" s="32">
        <v>88500</v>
      </c>
      <c r="C94" s="33">
        <f t="shared" si="21"/>
        <v>286.70263333333384</v>
      </c>
      <c r="D94" s="34">
        <f t="shared" si="22"/>
        <v>3.2395777777777836E-3</v>
      </c>
      <c r="F94" s="33">
        <f t="shared" si="12"/>
        <v>233.29736666666616</v>
      </c>
      <c r="G94" s="33"/>
      <c r="H94" s="33">
        <f t="shared" si="23"/>
        <v>233.3</v>
      </c>
      <c r="I94" s="33">
        <f t="shared" si="13"/>
        <v>349.9</v>
      </c>
      <c r="J94" s="33">
        <f t="shared" si="14"/>
        <v>466.6</v>
      </c>
      <c r="K94" s="33">
        <f t="shared" si="15"/>
        <v>583.20000000000005</v>
      </c>
      <c r="L94" s="33">
        <f t="shared" si="16"/>
        <v>699.9</v>
      </c>
      <c r="M94" s="33">
        <f t="shared" si="17"/>
        <v>816.5</v>
      </c>
      <c r="N94" s="33">
        <f t="shared" si="18"/>
        <v>933.2</v>
      </c>
      <c r="O94" s="33">
        <f t="shared" si="19"/>
        <v>1049.8</v>
      </c>
      <c r="P94" s="33">
        <f t="shared" si="20"/>
        <v>1166.5</v>
      </c>
    </row>
    <row r="95" spans="1:16" x14ac:dyDescent="0.3">
      <c r="A95" s="40" t="e">
        <f>IF(Selbstdeklaration!$F$75=B95,F95/20*Selbstdeklaration!$F$76,0)</f>
        <v>#NUM!</v>
      </c>
      <c r="B95" s="32">
        <v>89000</v>
      </c>
      <c r="C95" s="33">
        <f t="shared" si="21"/>
        <v>288.90850370370424</v>
      </c>
      <c r="D95" s="34">
        <f t="shared" si="22"/>
        <v>3.2461629629629688E-3</v>
      </c>
      <c r="F95" s="33">
        <f t="shared" si="12"/>
        <v>231.09149629629576</v>
      </c>
      <c r="G95" s="33"/>
      <c r="H95" s="33">
        <f t="shared" si="23"/>
        <v>231.1</v>
      </c>
      <c r="I95" s="33">
        <f t="shared" si="13"/>
        <v>346.6</v>
      </c>
      <c r="J95" s="33">
        <f t="shared" si="14"/>
        <v>462.2</v>
      </c>
      <c r="K95" s="33">
        <f t="shared" si="15"/>
        <v>577.70000000000005</v>
      </c>
      <c r="L95" s="33">
        <f t="shared" si="16"/>
        <v>693.3</v>
      </c>
      <c r="M95" s="33">
        <f t="shared" si="17"/>
        <v>808.8</v>
      </c>
      <c r="N95" s="33">
        <f t="shared" si="18"/>
        <v>924.4</v>
      </c>
      <c r="O95" s="33">
        <f t="shared" si="19"/>
        <v>1039.9000000000001</v>
      </c>
      <c r="P95" s="33">
        <f t="shared" si="20"/>
        <v>1155.5</v>
      </c>
    </row>
    <row r="96" spans="1:16" x14ac:dyDescent="0.3">
      <c r="A96" s="40" t="e">
        <f>IF(Selbstdeklaration!$F$75=B96,F96/20*Selbstdeklaration!$F$76,0)</f>
        <v>#NUM!</v>
      </c>
      <c r="B96" s="35">
        <v>89500</v>
      </c>
      <c r="C96" s="33">
        <f t="shared" si="21"/>
        <v>291.12095925925979</v>
      </c>
      <c r="D96" s="34">
        <f t="shared" si="22"/>
        <v>3.2527481481481541E-3</v>
      </c>
      <c r="F96" s="33">
        <f t="shared" si="12"/>
        <v>228.87904074074021</v>
      </c>
      <c r="G96" s="33"/>
      <c r="H96" s="33">
        <f t="shared" si="23"/>
        <v>228.9</v>
      </c>
      <c r="I96" s="33">
        <f t="shared" si="13"/>
        <v>343.3</v>
      </c>
      <c r="J96" s="33">
        <f t="shared" si="14"/>
        <v>457.8</v>
      </c>
      <c r="K96" s="33">
        <f t="shared" si="15"/>
        <v>572.20000000000005</v>
      </c>
      <c r="L96" s="33">
        <f t="shared" si="16"/>
        <v>686.6</v>
      </c>
      <c r="M96" s="33">
        <f t="shared" si="17"/>
        <v>801.1</v>
      </c>
      <c r="N96" s="33">
        <f t="shared" si="18"/>
        <v>915.5</v>
      </c>
      <c r="O96" s="33">
        <f t="shared" si="19"/>
        <v>1030</v>
      </c>
      <c r="P96" s="33">
        <f t="shared" si="20"/>
        <v>1144.4000000000001</v>
      </c>
    </row>
    <row r="97" spans="1:16" x14ac:dyDescent="0.3">
      <c r="A97" s="40" t="e">
        <f>IF(Selbstdeklaration!$F$75=B97,F97/20*Selbstdeklaration!$F$76,0)</f>
        <v>#NUM!</v>
      </c>
      <c r="B97" s="32">
        <v>90000</v>
      </c>
      <c r="C97" s="33">
        <f t="shared" si="21"/>
        <v>293.34000000000054</v>
      </c>
      <c r="D97" s="34">
        <f t="shared" si="22"/>
        <v>3.2593333333333393E-3</v>
      </c>
      <c r="F97" s="33">
        <f t="shared" si="12"/>
        <v>226.65999999999946</v>
      </c>
      <c r="G97" s="33"/>
      <c r="H97" s="33">
        <f t="shared" si="23"/>
        <v>226.7</v>
      </c>
      <c r="I97" s="33">
        <f t="shared" si="13"/>
        <v>340</v>
      </c>
      <c r="J97" s="33">
        <f t="shared" si="14"/>
        <v>453.3</v>
      </c>
      <c r="K97" s="33">
        <f t="shared" si="15"/>
        <v>566.6</v>
      </c>
      <c r="L97" s="33">
        <f t="shared" si="16"/>
        <v>680</v>
      </c>
      <c r="M97" s="33">
        <f t="shared" si="17"/>
        <v>793.3</v>
      </c>
      <c r="N97" s="33">
        <f t="shared" si="18"/>
        <v>906.6</v>
      </c>
      <c r="O97" s="33">
        <f t="shared" si="19"/>
        <v>1020</v>
      </c>
      <c r="P97" s="33">
        <f t="shared" si="20"/>
        <v>1133.3</v>
      </c>
    </row>
    <row r="98" spans="1:16" x14ac:dyDescent="0.3">
      <c r="A98" s="40" t="e">
        <f>IF(Selbstdeklaration!$F$75=B98,F98/20*Selbstdeklaration!$F$76,0)</f>
        <v>#NUM!</v>
      </c>
      <c r="B98" s="32">
        <v>90500</v>
      </c>
      <c r="C98" s="33">
        <f t="shared" si="21"/>
        <v>295.5656259259265</v>
      </c>
      <c r="D98" s="34">
        <f t="shared" si="22"/>
        <v>3.2659185185185246E-3</v>
      </c>
      <c r="F98" s="33">
        <f t="shared" si="12"/>
        <v>224.4343740740735</v>
      </c>
      <c r="G98" s="33"/>
      <c r="H98" s="33">
        <f t="shared" si="23"/>
        <v>224.4</v>
      </c>
      <c r="I98" s="33">
        <f t="shared" si="13"/>
        <v>336.7</v>
      </c>
      <c r="J98" s="33">
        <f t="shared" si="14"/>
        <v>448.9</v>
      </c>
      <c r="K98" s="33">
        <f t="shared" si="15"/>
        <v>561.1</v>
      </c>
      <c r="L98" s="33">
        <f t="shared" si="16"/>
        <v>673.3</v>
      </c>
      <c r="M98" s="33">
        <f t="shared" si="17"/>
        <v>785.5</v>
      </c>
      <c r="N98" s="33">
        <f t="shared" si="18"/>
        <v>897.7</v>
      </c>
      <c r="O98" s="33">
        <f t="shared" si="19"/>
        <v>1010</v>
      </c>
      <c r="P98" s="33">
        <f t="shared" si="20"/>
        <v>1122.2</v>
      </c>
    </row>
    <row r="99" spans="1:16" s="18" customFormat="1" x14ac:dyDescent="0.3">
      <c r="A99" s="40" t="e">
        <f>IF(Selbstdeklaration!$F$75=B99,F99/20*Selbstdeklaration!$F$76,0)</f>
        <v>#NUM!</v>
      </c>
      <c r="B99" s="32">
        <v>91000</v>
      </c>
      <c r="C99" s="33">
        <f t="shared" si="21"/>
        <v>297.7978370370376</v>
      </c>
      <c r="D99" s="34">
        <f t="shared" si="22"/>
        <v>3.2725037037037098E-3</v>
      </c>
      <c r="F99" s="33">
        <f t="shared" si="12"/>
        <v>222.2021629629624</v>
      </c>
      <c r="G99" s="33"/>
      <c r="H99" s="33">
        <f t="shared" si="23"/>
        <v>222.2</v>
      </c>
      <c r="I99" s="33">
        <f t="shared" si="13"/>
        <v>333.3</v>
      </c>
      <c r="J99" s="33">
        <f t="shared" si="14"/>
        <v>444.4</v>
      </c>
      <c r="K99" s="33">
        <f t="shared" si="15"/>
        <v>555.5</v>
      </c>
      <c r="L99" s="33">
        <f t="shared" si="16"/>
        <v>666.6</v>
      </c>
      <c r="M99" s="33">
        <f t="shared" si="17"/>
        <v>777.7</v>
      </c>
      <c r="N99" s="33">
        <f t="shared" si="18"/>
        <v>888.8</v>
      </c>
      <c r="O99" s="33">
        <f t="shared" si="19"/>
        <v>999.9</v>
      </c>
      <c r="P99" s="33">
        <f t="shared" si="20"/>
        <v>1111</v>
      </c>
    </row>
    <row r="100" spans="1:16" s="18" customFormat="1" x14ac:dyDescent="0.3">
      <c r="A100" s="40" t="e">
        <f>IF(Selbstdeklaration!$F$75=B100,F100/20*Selbstdeklaration!$F$76,0)</f>
        <v>#NUM!</v>
      </c>
      <c r="B100" s="35">
        <v>91500</v>
      </c>
      <c r="C100" s="33">
        <f t="shared" si="21"/>
        <v>300.0366333333339</v>
      </c>
      <c r="D100" s="34">
        <f t="shared" si="22"/>
        <v>3.2790888888888951E-3</v>
      </c>
      <c r="F100" s="33">
        <f t="shared" si="12"/>
        <v>219.9633666666661</v>
      </c>
      <c r="G100" s="33"/>
      <c r="H100" s="33">
        <f t="shared" si="23"/>
        <v>220</v>
      </c>
      <c r="I100" s="33">
        <f t="shared" si="13"/>
        <v>329.9</v>
      </c>
      <c r="J100" s="33">
        <f t="shared" si="14"/>
        <v>439.9</v>
      </c>
      <c r="K100" s="33">
        <f t="shared" si="15"/>
        <v>549.9</v>
      </c>
      <c r="L100" s="33">
        <f t="shared" si="16"/>
        <v>659.9</v>
      </c>
      <c r="M100" s="33">
        <f t="shared" si="17"/>
        <v>769.9</v>
      </c>
      <c r="N100" s="33">
        <f t="shared" si="18"/>
        <v>879.9</v>
      </c>
      <c r="O100" s="33">
        <f t="shared" si="19"/>
        <v>989.8</v>
      </c>
      <c r="P100" s="33">
        <f t="shared" si="20"/>
        <v>1099.8</v>
      </c>
    </row>
    <row r="101" spans="1:16" s="18" customFormat="1" x14ac:dyDescent="0.3">
      <c r="A101" s="40" t="e">
        <f>IF(Selbstdeklaration!$F$75=B101,F101/20*Selbstdeklaration!$F$76,0)</f>
        <v>#NUM!</v>
      </c>
      <c r="B101" s="32">
        <v>92000</v>
      </c>
      <c r="C101" s="33">
        <f t="shared" si="21"/>
        <v>302.2820148148154</v>
      </c>
      <c r="D101" s="34">
        <f t="shared" si="22"/>
        <v>3.2856740740740803E-3</v>
      </c>
      <c r="F101" s="33">
        <f t="shared" si="12"/>
        <v>217.7179851851846</v>
      </c>
      <c r="G101" s="33"/>
      <c r="H101" s="33">
        <f t="shared" si="23"/>
        <v>217.7</v>
      </c>
      <c r="I101" s="33">
        <f t="shared" si="13"/>
        <v>326.60000000000002</v>
      </c>
      <c r="J101" s="33">
        <f t="shared" si="14"/>
        <v>435.4</v>
      </c>
      <c r="K101" s="33">
        <f t="shared" si="15"/>
        <v>544.29999999999995</v>
      </c>
      <c r="L101" s="33">
        <f t="shared" si="16"/>
        <v>653.20000000000005</v>
      </c>
      <c r="M101" s="33">
        <f t="shared" si="17"/>
        <v>762</v>
      </c>
      <c r="N101" s="33">
        <f t="shared" si="18"/>
        <v>870.9</v>
      </c>
      <c r="O101" s="33">
        <f t="shared" si="19"/>
        <v>979.7</v>
      </c>
      <c r="P101" s="33">
        <f t="shared" si="20"/>
        <v>1088.5999999999999</v>
      </c>
    </row>
    <row r="102" spans="1:16" s="18" customFormat="1" x14ac:dyDescent="0.3">
      <c r="A102" s="40" t="e">
        <f>IF(Selbstdeklaration!$F$75=B102,F102/20*Selbstdeklaration!$F$76,0)</f>
        <v>#NUM!</v>
      </c>
      <c r="B102" s="32">
        <v>92500</v>
      </c>
      <c r="C102" s="33">
        <f t="shared" si="21"/>
        <v>304.53398148148204</v>
      </c>
      <c r="D102" s="34">
        <f t="shared" si="22"/>
        <v>3.2922592592592656E-3</v>
      </c>
      <c r="F102" s="33">
        <f t="shared" si="12"/>
        <v>215.46601851851796</v>
      </c>
      <c r="G102" s="33"/>
      <c r="H102" s="33">
        <f t="shared" si="23"/>
        <v>215.5</v>
      </c>
      <c r="I102" s="33">
        <f t="shared" si="13"/>
        <v>323.2</v>
      </c>
      <c r="J102" s="33">
        <f t="shared" si="14"/>
        <v>430.9</v>
      </c>
      <c r="K102" s="33">
        <f t="shared" si="15"/>
        <v>538.70000000000005</v>
      </c>
      <c r="L102" s="33">
        <f t="shared" si="16"/>
        <v>646.4</v>
      </c>
      <c r="M102" s="33">
        <f t="shared" si="17"/>
        <v>754.1</v>
      </c>
      <c r="N102" s="33">
        <f t="shared" si="18"/>
        <v>861.9</v>
      </c>
      <c r="O102" s="33">
        <f t="shared" si="19"/>
        <v>969.6</v>
      </c>
      <c r="P102" s="33">
        <f t="shared" si="20"/>
        <v>1077.3</v>
      </c>
    </row>
    <row r="103" spans="1:16" s="18" customFormat="1" x14ac:dyDescent="0.3">
      <c r="A103" s="40" t="e">
        <f>IF(Selbstdeklaration!$F$75=B103,F103/20*Selbstdeklaration!$F$76,0)</f>
        <v>#NUM!</v>
      </c>
      <c r="B103" s="32">
        <v>93000</v>
      </c>
      <c r="C103" s="33">
        <f t="shared" si="21"/>
        <v>306.79253333333395</v>
      </c>
      <c r="D103" s="34">
        <f t="shared" si="22"/>
        <v>3.2988444444444509E-3</v>
      </c>
      <c r="F103" s="33">
        <f t="shared" si="12"/>
        <v>213.20746666666605</v>
      </c>
      <c r="G103" s="33"/>
      <c r="H103" s="33">
        <f t="shared" si="23"/>
        <v>213.2</v>
      </c>
      <c r="I103" s="33">
        <f t="shared" si="13"/>
        <v>319.8</v>
      </c>
      <c r="J103" s="33">
        <f t="shared" si="14"/>
        <v>426.4</v>
      </c>
      <c r="K103" s="33">
        <f t="shared" si="15"/>
        <v>533</v>
      </c>
      <c r="L103" s="33">
        <f t="shared" si="16"/>
        <v>639.6</v>
      </c>
      <c r="M103" s="33">
        <f t="shared" si="17"/>
        <v>746.2</v>
      </c>
      <c r="N103" s="33">
        <f t="shared" si="18"/>
        <v>852.8</v>
      </c>
      <c r="O103" s="33">
        <f t="shared" si="19"/>
        <v>959.4</v>
      </c>
      <c r="P103" s="33">
        <f t="shared" si="20"/>
        <v>1066</v>
      </c>
    </row>
    <row r="104" spans="1:16" s="18" customFormat="1" x14ac:dyDescent="0.3">
      <c r="A104" s="40" t="e">
        <f>IF(Selbstdeklaration!$F$75=B104,F104/20*Selbstdeklaration!$F$76,0)</f>
        <v>#NUM!</v>
      </c>
      <c r="B104" s="32">
        <v>93500</v>
      </c>
      <c r="C104" s="33">
        <f t="shared" si="21"/>
        <v>309.057670370371</v>
      </c>
      <c r="D104" s="34">
        <f t="shared" si="22"/>
        <v>3.3054296296296361E-3</v>
      </c>
      <c r="F104" s="33">
        <f t="shared" si="12"/>
        <v>210.942329629629</v>
      </c>
      <c r="G104" s="33"/>
      <c r="H104" s="33">
        <f t="shared" si="23"/>
        <v>210.9</v>
      </c>
      <c r="I104" s="33">
        <f t="shared" si="13"/>
        <v>316.39999999999998</v>
      </c>
      <c r="J104" s="33">
        <f t="shared" si="14"/>
        <v>421.9</v>
      </c>
      <c r="K104" s="33">
        <f t="shared" si="15"/>
        <v>527.4</v>
      </c>
      <c r="L104" s="33">
        <f t="shared" si="16"/>
        <v>632.79999999999995</v>
      </c>
      <c r="M104" s="33">
        <f t="shared" si="17"/>
        <v>738.3</v>
      </c>
      <c r="N104" s="33">
        <f t="shared" si="18"/>
        <v>843.8</v>
      </c>
      <c r="O104" s="33">
        <f t="shared" si="19"/>
        <v>949.2</v>
      </c>
      <c r="P104" s="33">
        <f t="shared" si="20"/>
        <v>1054.7</v>
      </c>
    </row>
    <row r="105" spans="1:16" s="18" customFormat="1" x14ac:dyDescent="0.3">
      <c r="A105" s="40" t="e">
        <f>IF(Selbstdeklaration!$F$75=B105,F105/20*Selbstdeklaration!$F$76,0)</f>
        <v>#NUM!</v>
      </c>
      <c r="B105" s="32">
        <v>94000</v>
      </c>
      <c r="C105" s="33">
        <f t="shared" si="21"/>
        <v>311.32939259259319</v>
      </c>
      <c r="D105" s="34">
        <f t="shared" si="22"/>
        <v>3.3120148148148214E-3</v>
      </c>
      <c r="F105" s="33">
        <f t="shared" si="12"/>
        <v>208.67060740740681</v>
      </c>
      <c r="G105" s="33"/>
      <c r="H105" s="33">
        <f t="shared" si="23"/>
        <v>208.7</v>
      </c>
      <c r="I105" s="33">
        <f t="shared" si="13"/>
        <v>313</v>
      </c>
      <c r="J105" s="33">
        <f t="shared" si="14"/>
        <v>417.3</v>
      </c>
      <c r="K105" s="33">
        <f t="shared" si="15"/>
        <v>521.70000000000005</v>
      </c>
      <c r="L105" s="33">
        <f t="shared" si="16"/>
        <v>626</v>
      </c>
      <c r="M105" s="33">
        <f t="shared" si="17"/>
        <v>730.3</v>
      </c>
      <c r="N105" s="33">
        <f t="shared" si="18"/>
        <v>834.7</v>
      </c>
      <c r="O105" s="33">
        <f t="shared" si="19"/>
        <v>939</v>
      </c>
      <c r="P105" s="33">
        <f t="shared" si="20"/>
        <v>1043.4000000000001</v>
      </c>
    </row>
    <row r="106" spans="1:16" s="18" customFormat="1" x14ac:dyDescent="0.3">
      <c r="A106" s="40" t="e">
        <f>IF(Selbstdeklaration!$F$75=B106,F106/20*Selbstdeklaration!$F$76,0)</f>
        <v>#NUM!</v>
      </c>
      <c r="B106" s="32">
        <v>94500</v>
      </c>
      <c r="C106" s="33">
        <f t="shared" si="21"/>
        <v>313.60770000000065</v>
      </c>
      <c r="D106" s="34">
        <f t="shared" si="22"/>
        <v>3.3186000000000066E-3</v>
      </c>
      <c r="F106" s="33">
        <f t="shared" si="12"/>
        <v>206.39229999999935</v>
      </c>
      <c r="G106" s="33"/>
      <c r="H106" s="33">
        <f t="shared" si="23"/>
        <v>206.4</v>
      </c>
      <c r="I106" s="33">
        <f t="shared" si="13"/>
        <v>309.60000000000002</v>
      </c>
      <c r="J106" s="33">
        <f t="shared" si="14"/>
        <v>412.8</v>
      </c>
      <c r="K106" s="33">
        <f t="shared" si="15"/>
        <v>516</v>
      </c>
      <c r="L106" s="33">
        <f t="shared" si="16"/>
        <v>619.20000000000005</v>
      </c>
      <c r="M106" s="33">
        <f t="shared" si="17"/>
        <v>722.4</v>
      </c>
      <c r="N106" s="33">
        <f t="shared" si="18"/>
        <v>825.6</v>
      </c>
      <c r="O106" s="33">
        <f t="shared" si="19"/>
        <v>928.8</v>
      </c>
      <c r="P106" s="33">
        <f t="shared" si="20"/>
        <v>1032</v>
      </c>
    </row>
    <row r="107" spans="1:16" s="18" customFormat="1" x14ac:dyDescent="0.3">
      <c r="A107" s="40" t="e">
        <f>IF(Selbstdeklaration!$F$75=B107,F107/20*Selbstdeklaration!$F$76,0)</f>
        <v>#NUM!</v>
      </c>
      <c r="B107" s="32">
        <v>95000</v>
      </c>
      <c r="C107" s="33">
        <f t="shared" si="21"/>
        <v>315.89259259259325</v>
      </c>
      <c r="D107" s="34">
        <f t="shared" si="22"/>
        <v>3.3251851851851919E-3</v>
      </c>
      <c r="F107" s="33">
        <f t="shared" si="12"/>
        <v>204.10740740740675</v>
      </c>
      <c r="G107" s="33"/>
      <c r="H107" s="33">
        <f t="shared" si="23"/>
        <v>204.1</v>
      </c>
      <c r="I107" s="33">
        <f t="shared" si="13"/>
        <v>306.2</v>
      </c>
      <c r="J107" s="33">
        <f t="shared" si="14"/>
        <v>408.2</v>
      </c>
      <c r="K107" s="33">
        <f t="shared" si="15"/>
        <v>510.3</v>
      </c>
      <c r="L107" s="33">
        <f t="shared" si="16"/>
        <v>612.29999999999995</v>
      </c>
      <c r="M107" s="33">
        <f t="shared" si="17"/>
        <v>714.4</v>
      </c>
      <c r="N107" s="33">
        <f t="shared" si="18"/>
        <v>816.4</v>
      </c>
      <c r="O107" s="33">
        <f t="shared" si="19"/>
        <v>918.5</v>
      </c>
      <c r="P107" s="33">
        <f t="shared" si="20"/>
        <v>1020.5</v>
      </c>
    </row>
    <row r="108" spans="1:16" s="18" customFormat="1" x14ac:dyDescent="0.3">
      <c r="A108" s="40" t="e">
        <f>IF(Selbstdeklaration!$F$75=B108,F108/20*Selbstdeklaration!$F$76,0)</f>
        <v>#NUM!</v>
      </c>
      <c r="B108" s="35">
        <v>95500</v>
      </c>
      <c r="C108" s="33">
        <f t="shared" si="21"/>
        <v>318.18407037037099</v>
      </c>
      <c r="D108" s="34">
        <f t="shared" si="22"/>
        <v>3.3317703703703771E-3</v>
      </c>
      <c r="F108" s="33">
        <f t="shared" si="12"/>
        <v>201.81592962962901</v>
      </c>
      <c r="G108" s="33"/>
      <c r="H108" s="33">
        <f t="shared" si="23"/>
        <v>201.8</v>
      </c>
      <c r="I108" s="33">
        <f t="shared" si="13"/>
        <v>302.7</v>
      </c>
      <c r="J108" s="33">
        <f t="shared" si="14"/>
        <v>403.6</v>
      </c>
      <c r="K108" s="33">
        <f t="shared" si="15"/>
        <v>504.5</v>
      </c>
      <c r="L108" s="33">
        <f t="shared" si="16"/>
        <v>605.4</v>
      </c>
      <c r="M108" s="33">
        <f t="shared" si="17"/>
        <v>706.4</v>
      </c>
      <c r="N108" s="33">
        <f t="shared" si="18"/>
        <v>807.3</v>
      </c>
      <c r="O108" s="33">
        <f t="shared" si="19"/>
        <v>908.2</v>
      </c>
      <c r="P108" s="33">
        <f t="shared" si="20"/>
        <v>1009.1</v>
      </c>
    </row>
    <row r="109" spans="1:16" s="18" customFormat="1" x14ac:dyDescent="0.3">
      <c r="A109" s="40" t="e">
        <f>IF(Selbstdeklaration!$F$75=B109,F109/20*Selbstdeklaration!$F$76,0)</f>
        <v>#NUM!</v>
      </c>
      <c r="B109" s="32">
        <v>96000</v>
      </c>
      <c r="C109" s="33">
        <f t="shared" si="21"/>
        <v>320.48213333333399</v>
      </c>
      <c r="D109" s="34">
        <f t="shared" si="22"/>
        <v>3.3383555555555624E-3</v>
      </c>
      <c r="F109" s="33">
        <f t="shared" si="12"/>
        <v>199.51786666666601</v>
      </c>
      <c r="G109" s="33"/>
      <c r="H109" s="33">
        <f t="shared" si="23"/>
        <v>199.5</v>
      </c>
      <c r="I109" s="33">
        <f t="shared" si="13"/>
        <v>299.3</v>
      </c>
      <c r="J109" s="33">
        <f t="shared" si="14"/>
        <v>399</v>
      </c>
      <c r="K109" s="33">
        <f t="shared" si="15"/>
        <v>498.8</v>
      </c>
      <c r="L109" s="33">
        <f t="shared" si="16"/>
        <v>598.6</v>
      </c>
      <c r="M109" s="33">
        <f t="shared" si="17"/>
        <v>698.3</v>
      </c>
      <c r="N109" s="33">
        <f t="shared" si="18"/>
        <v>798.1</v>
      </c>
      <c r="O109" s="33">
        <f t="shared" si="19"/>
        <v>897.8</v>
      </c>
      <c r="P109" s="33">
        <f t="shared" si="20"/>
        <v>997.6</v>
      </c>
    </row>
    <row r="110" spans="1:16" s="18" customFormat="1" x14ac:dyDescent="0.3">
      <c r="A110" s="40" t="e">
        <f>IF(Selbstdeklaration!$F$75=B110,F110/20*Selbstdeklaration!$F$76,0)</f>
        <v>#NUM!</v>
      </c>
      <c r="B110" s="32">
        <v>96500</v>
      </c>
      <c r="C110" s="33">
        <f t="shared" si="21"/>
        <v>322.78678148148214</v>
      </c>
      <c r="D110" s="34">
        <f t="shared" si="22"/>
        <v>3.3449407407407476E-3</v>
      </c>
      <c r="F110" s="33">
        <f t="shared" si="12"/>
        <v>197.21321851851786</v>
      </c>
      <c r="G110" s="33"/>
      <c r="H110" s="33">
        <f t="shared" si="23"/>
        <v>197.2</v>
      </c>
      <c r="I110" s="33">
        <f t="shared" si="13"/>
        <v>295.8</v>
      </c>
      <c r="J110" s="33">
        <f t="shared" si="14"/>
        <v>394.4</v>
      </c>
      <c r="K110" s="33">
        <f t="shared" si="15"/>
        <v>493</v>
      </c>
      <c r="L110" s="33">
        <f t="shared" si="16"/>
        <v>591.6</v>
      </c>
      <c r="M110" s="33">
        <f t="shared" si="17"/>
        <v>690.2</v>
      </c>
      <c r="N110" s="33">
        <f t="shared" si="18"/>
        <v>788.9</v>
      </c>
      <c r="O110" s="33">
        <f t="shared" si="19"/>
        <v>887.5</v>
      </c>
      <c r="P110" s="33">
        <f t="shared" si="20"/>
        <v>986.1</v>
      </c>
    </row>
    <row r="111" spans="1:16" s="18" customFormat="1" x14ac:dyDescent="0.3">
      <c r="A111" s="40" t="e">
        <f>IF(Selbstdeklaration!$F$75=B111,F111/20*Selbstdeklaration!$F$76,0)</f>
        <v>#NUM!</v>
      </c>
      <c r="B111" s="32">
        <v>97000</v>
      </c>
      <c r="C111" s="33">
        <f t="shared" si="21"/>
        <v>325.09801481481549</v>
      </c>
      <c r="D111" s="34">
        <f t="shared" si="22"/>
        <v>3.3515259259259329E-3</v>
      </c>
      <c r="F111" s="33">
        <f t="shared" si="12"/>
        <v>194.90198518518451</v>
      </c>
      <c r="G111" s="33"/>
      <c r="H111" s="33">
        <f t="shared" si="23"/>
        <v>194.9</v>
      </c>
      <c r="I111" s="33">
        <f t="shared" si="13"/>
        <v>292.39999999999998</v>
      </c>
      <c r="J111" s="33">
        <f t="shared" si="14"/>
        <v>389.8</v>
      </c>
      <c r="K111" s="33">
        <f t="shared" si="15"/>
        <v>487.3</v>
      </c>
      <c r="L111" s="33">
        <f t="shared" si="16"/>
        <v>584.70000000000005</v>
      </c>
      <c r="M111" s="33">
        <f t="shared" si="17"/>
        <v>682.2</v>
      </c>
      <c r="N111" s="33">
        <f t="shared" si="18"/>
        <v>779.6</v>
      </c>
      <c r="O111" s="33">
        <f t="shared" si="19"/>
        <v>877.1</v>
      </c>
      <c r="P111" s="33">
        <f t="shared" si="20"/>
        <v>974.5</v>
      </c>
    </row>
    <row r="112" spans="1:16" s="18" customFormat="1" x14ac:dyDescent="0.3">
      <c r="A112" s="40" t="e">
        <f>IF(Selbstdeklaration!$F$75=B112,F112/20*Selbstdeklaration!$F$76,0)</f>
        <v>#NUM!</v>
      </c>
      <c r="B112" s="35">
        <v>97500</v>
      </c>
      <c r="C112" s="33">
        <f t="shared" si="21"/>
        <v>327.41583333333404</v>
      </c>
      <c r="D112" s="34">
        <f t="shared" si="22"/>
        <v>3.3581111111111181E-3</v>
      </c>
      <c r="F112" s="33">
        <f t="shared" si="12"/>
        <v>192.58416666666596</v>
      </c>
      <c r="G112" s="33"/>
      <c r="H112" s="33">
        <f t="shared" si="23"/>
        <v>192.6</v>
      </c>
      <c r="I112" s="33">
        <f t="shared" si="13"/>
        <v>288.89999999999998</v>
      </c>
      <c r="J112" s="33">
        <f t="shared" si="14"/>
        <v>385.2</v>
      </c>
      <c r="K112" s="33">
        <f t="shared" si="15"/>
        <v>481.5</v>
      </c>
      <c r="L112" s="33">
        <f t="shared" si="16"/>
        <v>577.79999999999995</v>
      </c>
      <c r="M112" s="33">
        <f t="shared" si="17"/>
        <v>674</v>
      </c>
      <c r="N112" s="33">
        <f t="shared" si="18"/>
        <v>770.3</v>
      </c>
      <c r="O112" s="33">
        <f t="shared" si="19"/>
        <v>866.6</v>
      </c>
      <c r="P112" s="33">
        <f t="shared" si="20"/>
        <v>962.9</v>
      </c>
    </row>
    <row r="113" spans="1:16" s="18" customFormat="1" x14ac:dyDescent="0.3">
      <c r="A113" s="40" t="e">
        <f>IF(Selbstdeklaration!$F$75=B113,F113/20*Selbstdeklaration!$F$76,0)</f>
        <v>#NUM!</v>
      </c>
      <c r="B113" s="32">
        <v>98000</v>
      </c>
      <c r="C113" s="33">
        <f t="shared" si="21"/>
        <v>329.74023703703773</v>
      </c>
      <c r="D113" s="34">
        <f t="shared" si="22"/>
        <v>3.3646962962963034E-3</v>
      </c>
      <c r="F113" s="33">
        <f t="shared" si="12"/>
        <v>190.25976296296227</v>
      </c>
      <c r="G113" s="33"/>
      <c r="H113" s="33">
        <f t="shared" si="23"/>
        <v>190.3</v>
      </c>
      <c r="I113" s="33">
        <f t="shared" si="13"/>
        <v>285.39999999999998</v>
      </c>
      <c r="J113" s="33">
        <f t="shared" si="14"/>
        <v>380.5</v>
      </c>
      <c r="K113" s="33">
        <f t="shared" si="15"/>
        <v>475.6</v>
      </c>
      <c r="L113" s="33">
        <f t="shared" si="16"/>
        <v>570.79999999999995</v>
      </c>
      <c r="M113" s="33">
        <f t="shared" si="17"/>
        <v>665.9</v>
      </c>
      <c r="N113" s="33">
        <f t="shared" si="18"/>
        <v>761</v>
      </c>
      <c r="O113" s="33">
        <f t="shared" si="19"/>
        <v>856.2</v>
      </c>
      <c r="P113" s="33">
        <f t="shared" si="20"/>
        <v>951.3</v>
      </c>
    </row>
    <row r="114" spans="1:16" s="18" customFormat="1" x14ac:dyDescent="0.3">
      <c r="A114" s="40" t="e">
        <f>IF(Selbstdeklaration!$F$75=B114,F114/20*Selbstdeklaration!$F$76,0)</f>
        <v>#NUM!</v>
      </c>
      <c r="B114" s="32">
        <v>98500</v>
      </c>
      <c r="C114" s="33">
        <f t="shared" si="21"/>
        <v>332.07122592592663</v>
      </c>
      <c r="D114" s="34">
        <f t="shared" si="22"/>
        <v>3.3712814814814886E-3</v>
      </c>
      <c r="F114" s="33">
        <f t="shared" si="12"/>
        <v>187.92877407407337</v>
      </c>
      <c r="G114" s="33"/>
      <c r="H114" s="33">
        <f t="shared" si="23"/>
        <v>187.9</v>
      </c>
      <c r="I114" s="33">
        <f t="shared" si="13"/>
        <v>281.89999999999998</v>
      </c>
      <c r="J114" s="33">
        <f t="shared" si="14"/>
        <v>375.9</v>
      </c>
      <c r="K114" s="33">
        <f t="shared" si="15"/>
        <v>469.8</v>
      </c>
      <c r="L114" s="33">
        <f t="shared" si="16"/>
        <v>563.79999999999995</v>
      </c>
      <c r="M114" s="33">
        <f t="shared" si="17"/>
        <v>657.8</v>
      </c>
      <c r="N114" s="33">
        <f t="shared" si="18"/>
        <v>751.7</v>
      </c>
      <c r="O114" s="33">
        <f t="shared" si="19"/>
        <v>845.7</v>
      </c>
      <c r="P114" s="33">
        <f t="shared" si="20"/>
        <v>939.6</v>
      </c>
    </row>
    <row r="115" spans="1:16" x14ac:dyDescent="0.3">
      <c r="A115" s="40" t="e">
        <f>IF(Selbstdeklaration!$F$75=B115,F115/20*Selbstdeklaration!$F$76,0)</f>
        <v>#NUM!</v>
      </c>
      <c r="B115" s="32">
        <v>99000</v>
      </c>
      <c r="C115" s="33">
        <f t="shared" si="21"/>
        <v>334.40880000000072</v>
      </c>
      <c r="D115" s="34">
        <f t="shared" si="22"/>
        <v>3.3778666666666739E-3</v>
      </c>
      <c r="F115" s="33">
        <f t="shared" si="12"/>
        <v>185.59119999999928</v>
      </c>
      <c r="G115" s="33"/>
      <c r="H115" s="33">
        <f t="shared" si="23"/>
        <v>185.6</v>
      </c>
      <c r="I115" s="33">
        <f t="shared" si="13"/>
        <v>278.39999999999998</v>
      </c>
      <c r="J115" s="33">
        <f t="shared" si="14"/>
        <v>371.2</v>
      </c>
      <c r="K115" s="33">
        <f t="shared" si="15"/>
        <v>464</v>
      </c>
      <c r="L115" s="33">
        <f t="shared" si="16"/>
        <v>556.79999999999995</v>
      </c>
      <c r="M115" s="33">
        <f t="shared" si="17"/>
        <v>649.6</v>
      </c>
      <c r="N115" s="33">
        <f t="shared" si="18"/>
        <v>742.4</v>
      </c>
      <c r="O115" s="33">
        <f t="shared" si="19"/>
        <v>835.2</v>
      </c>
      <c r="P115" s="33">
        <f t="shared" si="20"/>
        <v>928</v>
      </c>
    </row>
    <row r="116" spans="1:16" x14ac:dyDescent="0.3">
      <c r="A116" s="40" t="e">
        <f>IF(Selbstdeklaration!$F$75=B116,F116/20*Selbstdeklaration!$F$76,0)</f>
        <v>#NUM!</v>
      </c>
      <c r="B116" s="32">
        <v>99500</v>
      </c>
      <c r="C116" s="33">
        <f t="shared" si="21"/>
        <v>336.75295925925997</v>
      </c>
      <c r="D116" s="34">
        <f t="shared" si="22"/>
        <v>3.3844518518518591E-3</v>
      </c>
      <c r="F116" s="33">
        <f t="shared" si="12"/>
        <v>183.24704074074003</v>
      </c>
      <c r="G116" s="33"/>
      <c r="H116" s="33">
        <f t="shared" si="23"/>
        <v>183.2</v>
      </c>
      <c r="I116" s="33">
        <f t="shared" si="13"/>
        <v>274.89999999999998</v>
      </c>
      <c r="J116" s="33">
        <f t="shared" si="14"/>
        <v>366.5</v>
      </c>
      <c r="K116" s="33">
        <f t="shared" si="15"/>
        <v>458.1</v>
      </c>
      <c r="L116" s="33">
        <f t="shared" si="16"/>
        <v>549.70000000000005</v>
      </c>
      <c r="M116" s="33">
        <f t="shared" si="17"/>
        <v>641.4</v>
      </c>
      <c r="N116" s="33">
        <f t="shared" si="18"/>
        <v>733</v>
      </c>
      <c r="O116" s="33">
        <f t="shared" si="19"/>
        <v>824.6</v>
      </c>
      <c r="P116" s="33">
        <f t="shared" si="20"/>
        <v>916.2</v>
      </c>
    </row>
    <row r="117" spans="1:16" x14ac:dyDescent="0.3">
      <c r="A117" s="40" t="e">
        <f>IF(Selbstdeklaration!$F$75=B117,F117/20*Selbstdeklaration!$F$76,0)</f>
        <v>#NUM!</v>
      </c>
      <c r="B117" s="32">
        <v>100000</v>
      </c>
      <c r="C117" s="33">
        <f t="shared" si="21"/>
        <v>339.10370370370441</v>
      </c>
      <c r="D117" s="34">
        <f t="shared" si="22"/>
        <v>3.3910370370370444E-3</v>
      </c>
      <c r="F117" s="33">
        <f t="shared" si="12"/>
        <v>180.89629629629559</v>
      </c>
      <c r="G117" s="33"/>
      <c r="H117" s="33">
        <f t="shared" si="23"/>
        <v>180.9</v>
      </c>
      <c r="I117" s="33">
        <f t="shared" si="13"/>
        <v>271.3</v>
      </c>
      <c r="J117" s="33">
        <f t="shared" si="14"/>
        <v>361.8</v>
      </c>
      <c r="K117" s="33">
        <f t="shared" si="15"/>
        <v>452.2</v>
      </c>
      <c r="L117" s="33">
        <f t="shared" si="16"/>
        <v>542.70000000000005</v>
      </c>
      <c r="M117" s="33">
        <f t="shared" si="17"/>
        <v>633.1</v>
      </c>
      <c r="N117" s="33">
        <f t="shared" si="18"/>
        <v>723.6</v>
      </c>
      <c r="O117" s="33">
        <f t="shared" si="19"/>
        <v>814</v>
      </c>
      <c r="P117" s="33">
        <f t="shared" si="20"/>
        <v>904.5</v>
      </c>
    </row>
    <row r="118" spans="1:16" x14ac:dyDescent="0.3">
      <c r="A118" s="40" t="e">
        <f>IF(Selbstdeklaration!$F$75=B118,F118/20*Selbstdeklaration!$F$76,0)</f>
        <v>#NUM!</v>
      </c>
      <c r="B118" s="32">
        <v>100500</v>
      </c>
      <c r="C118" s="33">
        <f t="shared" si="21"/>
        <v>341.46103333333406</v>
      </c>
      <c r="D118" s="34">
        <f t="shared" si="22"/>
        <v>3.3976222222222296E-3</v>
      </c>
      <c r="F118" s="33">
        <f t="shared" si="12"/>
        <v>178.53896666666594</v>
      </c>
      <c r="G118" s="33"/>
      <c r="H118" s="33">
        <f t="shared" si="23"/>
        <v>178.5</v>
      </c>
      <c r="I118" s="33">
        <f t="shared" si="13"/>
        <v>267.8</v>
      </c>
      <c r="J118" s="33">
        <f t="shared" si="14"/>
        <v>357.1</v>
      </c>
      <c r="K118" s="33">
        <f t="shared" si="15"/>
        <v>446.3</v>
      </c>
      <c r="L118" s="33">
        <f t="shared" si="16"/>
        <v>535.6</v>
      </c>
      <c r="M118" s="33">
        <f t="shared" si="17"/>
        <v>624.9</v>
      </c>
      <c r="N118" s="33">
        <f t="shared" si="18"/>
        <v>714.2</v>
      </c>
      <c r="O118" s="33">
        <f t="shared" si="19"/>
        <v>803.4</v>
      </c>
      <c r="P118" s="33">
        <f t="shared" si="20"/>
        <v>892.7</v>
      </c>
    </row>
    <row r="119" spans="1:16" x14ac:dyDescent="0.3">
      <c r="A119" s="40" t="e">
        <f>IF(Selbstdeklaration!$F$75=B119,F119/20*Selbstdeklaration!$F$76,0)</f>
        <v>#NUM!</v>
      </c>
      <c r="B119" s="32">
        <v>101000</v>
      </c>
      <c r="C119" s="33">
        <f t="shared" si="21"/>
        <v>343.82494814814891</v>
      </c>
      <c r="D119" s="34">
        <f t="shared" si="22"/>
        <v>3.4042074074074149E-3</v>
      </c>
      <c r="F119" s="33">
        <f t="shared" si="12"/>
        <v>176.17505185185109</v>
      </c>
      <c r="G119" s="33"/>
      <c r="H119" s="33">
        <f t="shared" si="23"/>
        <v>176.2</v>
      </c>
      <c r="I119" s="33">
        <f t="shared" si="13"/>
        <v>264.3</v>
      </c>
      <c r="J119" s="33">
        <f t="shared" si="14"/>
        <v>352.4</v>
      </c>
      <c r="K119" s="33">
        <f t="shared" si="15"/>
        <v>440.4</v>
      </c>
      <c r="L119" s="33">
        <f t="shared" si="16"/>
        <v>528.5</v>
      </c>
      <c r="M119" s="33">
        <f t="shared" si="17"/>
        <v>616.6</v>
      </c>
      <c r="N119" s="33">
        <f t="shared" si="18"/>
        <v>704.7</v>
      </c>
      <c r="O119" s="33">
        <f t="shared" si="19"/>
        <v>792.8</v>
      </c>
      <c r="P119" s="33">
        <f t="shared" si="20"/>
        <v>880.9</v>
      </c>
    </row>
    <row r="120" spans="1:16" x14ac:dyDescent="0.3">
      <c r="A120" s="40" t="e">
        <f>IF(Selbstdeklaration!$F$75=B120,F120/20*Selbstdeklaration!$F$76,0)</f>
        <v>#NUM!</v>
      </c>
      <c r="B120" s="35">
        <v>101500</v>
      </c>
      <c r="C120" s="33">
        <f t="shared" si="21"/>
        <v>346.1954481481489</v>
      </c>
      <c r="D120" s="34">
        <f t="shared" si="22"/>
        <v>3.4107925925926002E-3</v>
      </c>
      <c r="F120" s="33">
        <f t="shared" si="12"/>
        <v>173.8045518518511</v>
      </c>
      <c r="G120" s="33"/>
      <c r="H120" s="33">
        <f t="shared" si="23"/>
        <v>173.8</v>
      </c>
      <c r="I120" s="33">
        <f t="shared" si="13"/>
        <v>260.7</v>
      </c>
      <c r="J120" s="33">
        <f t="shared" si="14"/>
        <v>347.6</v>
      </c>
      <c r="K120" s="33">
        <f t="shared" si="15"/>
        <v>434.5</v>
      </c>
      <c r="L120" s="33">
        <f t="shared" si="16"/>
        <v>521.4</v>
      </c>
      <c r="M120" s="33">
        <f t="shared" si="17"/>
        <v>608.29999999999995</v>
      </c>
      <c r="N120" s="33">
        <f t="shared" si="18"/>
        <v>695.2</v>
      </c>
      <c r="O120" s="33">
        <f t="shared" si="19"/>
        <v>782.1</v>
      </c>
      <c r="P120" s="33">
        <f t="shared" si="20"/>
        <v>869</v>
      </c>
    </row>
    <row r="121" spans="1:16" x14ac:dyDescent="0.3">
      <c r="A121" s="40" t="e">
        <f>IF(Selbstdeklaration!$F$75=B121,F121/20*Selbstdeklaration!$F$76,0)</f>
        <v>#NUM!</v>
      </c>
      <c r="B121" s="32">
        <v>102000</v>
      </c>
      <c r="C121" s="33">
        <f t="shared" si="21"/>
        <v>348.57253333333409</v>
      </c>
      <c r="D121" s="34">
        <f t="shared" si="22"/>
        <v>3.4173777777777854E-3</v>
      </c>
      <c r="F121" s="33">
        <f t="shared" si="12"/>
        <v>171.42746666666591</v>
      </c>
      <c r="G121" s="33"/>
      <c r="H121" s="33">
        <f t="shared" si="23"/>
        <v>171.4</v>
      </c>
      <c r="I121" s="33">
        <f t="shared" si="13"/>
        <v>257.10000000000002</v>
      </c>
      <c r="J121" s="33">
        <f t="shared" si="14"/>
        <v>342.9</v>
      </c>
      <c r="K121" s="33">
        <f t="shared" si="15"/>
        <v>428.6</v>
      </c>
      <c r="L121" s="33">
        <f t="shared" si="16"/>
        <v>514.29999999999995</v>
      </c>
      <c r="M121" s="33">
        <f t="shared" si="17"/>
        <v>600</v>
      </c>
      <c r="N121" s="33">
        <f t="shared" si="18"/>
        <v>685.7</v>
      </c>
      <c r="O121" s="33">
        <f t="shared" si="19"/>
        <v>771.4</v>
      </c>
      <c r="P121" s="33">
        <f t="shared" si="20"/>
        <v>857.1</v>
      </c>
    </row>
    <row r="122" spans="1:16" x14ac:dyDescent="0.3">
      <c r="A122" s="40" t="e">
        <f>IF(Selbstdeklaration!$F$75=B122,F122/20*Selbstdeklaration!$F$76,0)</f>
        <v>#NUM!</v>
      </c>
      <c r="B122" s="32">
        <v>102500</v>
      </c>
      <c r="C122" s="33">
        <f t="shared" si="21"/>
        <v>350.95620370370449</v>
      </c>
      <c r="D122" s="34">
        <f t="shared" si="22"/>
        <v>3.4239629629629707E-3</v>
      </c>
      <c r="F122" s="33">
        <f t="shared" si="12"/>
        <v>169.04379629629551</v>
      </c>
      <c r="G122" s="33"/>
      <c r="H122" s="33">
        <f t="shared" si="23"/>
        <v>169</v>
      </c>
      <c r="I122" s="33">
        <f t="shared" si="13"/>
        <v>253.6</v>
      </c>
      <c r="J122" s="33">
        <f t="shared" si="14"/>
        <v>338.1</v>
      </c>
      <c r="K122" s="33">
        <f t="shared" si="15"/>
        <v>422.6</v>
      </c>
      <c r="L122" s="33">
        <f t="shared" si="16"/>
        <v>507.1</v>
      </c>
      <c r="M122" s="33">
        <f t="shared" si="17"/>
        <v>591.70000000000005</v>
      </c>
      <c r="N122" s="33">
        <f t="shared" si="18"/>
        <v>676.2</v>
      </c>
      <c r="O122" s="33">
        <f t="shared" si="19"/>
        <v>760.7</v>
      </c>
      <c r="P122" s="33">
        <f t="shared" si="20"/>
        <v>845.2</v>
      </c>
    </row>
    <row r="123" spans="1:16" x14ac:dyDescent="0.3">
      <c r="A123" s="40" t="e">
        <f>IF(Selbstdeklaration!$F$75=B123,F123/20*Selbstdeklaration!$F$76,0)</f>
        <v>#NUM!</v>
      </c>
      <c r="B123" s="32">
        <v>103000</v>
      </c>
      <c r="C123" s="33">
        <f t="shared" si="21"/>
        <v>353.34645925926009</v>
      </c>
      <c r="D123" s="34">
        <f t="shared" si="22"/>
        <v>3.4305481481481559E-3</v>
      </c>
      <c r="F123" s="33">
        <f t="shared" si="12"/>
        <v>166.65354074073991</v>
      </c>
      <c r="G123" s="33"/>
      <c r="H123" s="33">
        <f t="shared" si="23"/>
        <v>166.7</v>
      </c>
      <c r="I123" s="33">
        <f t="shared" si="13"/>
        <v>250</v>
      </c>
      <c r="J123" s="33">
        <f t="shared" si="14"/>
        <v>333.3</v>
      </c>
      <c r="K123" s="33">
        <f t="shared" si="15"/>
        <v>416.6</v>
      </c>
      <c r="L123" s="33">
        <f t="shared" si="16"/>
        <v>500</v>
      </c>
      <c r="M123" s="33">
        <f t="shared" si="17"/>
        <v>583.29999999999995</v>
      </c>
      <c r="N123" s="33">
        <f t="shared" si="18"/>
        <v>666.6</v>
      </c>
      <c r="O123" s="33">
        <f t="shared" si="19"/>
        <v>749.9</v>
      </c>
      <c r="P123" s="33">
        <f t="shared" si="20"/>
        <v>833.3</v>
      </c>
    </row>
    <row r="124" spans="1:16" x14ac:dyDescent="0.3">
      <c r="A124" s="40" t="e">
        <f>IF(Selbstdeklaration!$F$75=B124,F124/20*Selbstdeklaration!$F$76,0)</f>
        <v>#NUM!</v>
      </c>
      <c r="B124" s="35">
        <v>103500</v>
      </c>
      <c r="C124" s="33">
        <f t="shared" si="21"/>
        <v>355.74330000000083</v>
      </c>
      <c r="D124" s="34">
        <f t="shared" si="22"/>
        <v>3.4371333333333412E-3</v>
      </c>
      <c r="F124" s="33">
        <f t="shared" si="12"/>
        <v>164.25669999999917</v>
      </c>
      <c r="G124" s="33"/>
      <c r="H124" s="33">
        <f t="shared" si="23"/>
        <v>164.3</v>
      </c>
      <c r="I124" s="33">
        <f t="shared" si="13"/>
        <v>246.4</v>
      </c>
      <c r="J124" s="33">
        <f t="shared" si="14"/>
        <v>328.5</v>
      </c>
      <c r="K124" s="33">
        <f t="shared" si="15"/>
        <v>410.6</v>
      </c>
      <c r="L124" s="33">
        <f t="shared" si="16"/>
        <v>492.8</v>
      </c>
      <c r="M124" s="33">
        <f t="shared" si="17"/>
        <v>574.9</v>
      </c>
      <c r="N124" s="33">
        <f t="shared" si="18"/>
        <v>657</v>
      </c>
      <c r="O124" s="33">
        <f t="shared" si="19"/>
        <v>739.2</v>
      </c>
      <c r="P124" s="33">
        <f t="shared" si="20"/>
        <v>821.3</v>
      </c>
    </row>
    <row r="125" spans="1:16" x14ac:dyDescent="0.3">
      <c r="A125" s="40" t="e">
        <f>IF(Selbstdeklaration!$F$75=B125,F125/20*Selbstdeklaration!$F$76,0)</f>
        <v>#NUM!</v>
      </c>
      <c r="B125" s="32">
        <v>104000</v>
      </c>
      <c r="C125" s="33">
        <f t="shared" si="21"/>
        <v>358.14672592592677</v>
      </c>
      <c r="D125" s="34">
        <f t="shared" si="22"/>
        <v>3.4437185185185264E-3</v>
      </c>
      <c r="F125" s="33">
        <f t="shared" si="12"/>
        <v>161.85327407407323</v>
      </c>
      <c r="G125" s="33"/>
      <c r="H125" s="33">
        <f t="shared" si="23"/>
        <v>161.9</v>
      </c>
      <c r="I125" s="33">
        <f t="shared" si="13"/>
        <v>242.8</v>
      </c>
      <c r="J125" s="33">
        <f t="shared" si="14"/>
        <v>323.7</v>
      </c>
      <c r="K125" s="33">
        <f t="shared" si="15"/>
        <v>404.6</v>
      </c>
      <c r="L125" s="33">
        <f t="shared" si="16"/>
        <v>485.6</v>
      </c>
      <c r="M125" s="33">
        <f t="shared" si="17"/>
        <v>566.5</v>
      </c>
      <c r="N125" s="33">
        <f t="shared" si="18"/>
        <v>647.4</v>
      </c>
      <c r="O125" s="33">
        <f t="shared" si="19"/>
        <v>728.3</v>
      </c>
      <c r="P125" s="33">
        <f t="shared" si="20"/>
        <v>809.3</v>
      </c>
    </row>
    <row r="126" spans="1:16" x14ac:dyDescent="0.3">
      <c r="A126" s="40" t="e">
        <f>IF(Selbstdeklaration!$F$75=B126,F126/20*Selbstdeklaration!$F$76,0)</f>
        <v>#NUM!</v>
      </c>
      <c r="B126" s="32">
        <v>104500</v>
      </c>
      <c r="C126" s="33">
        <f t="shared" si="21"/>
        <v>360.55673703703786</v>
      </c>
      <c r="D126" s="34">
        <f t="shared" si="22"/>
        <v>3.4503037037037117E-3</v>
      </c>
      <c r="F126" s="33">
        <f t="shared" si="12"/>
        <v>159.44326296296214</v>
      </c>
      <c r="G126" s="33"/>
      <c r="H126" s="33">
        <f t="shared" si="23"/>
        <v>159.4</v>
      </c>
      <c r="I126" s="33">
        <f t="shared" si="13"/>
        <v>239.2</v>
      </c>
      <c r="J126" s="33">
        <f t="shared" si="14"/>
        <v>318.89999999999998</v>
      </c>
      <c r="K126" s="33">
        <f t="shared" si="15"/>
        <v>398.6</v>
      </c>
      <c r="L126" s="33">
        <f t="shared" si="16"/>
        <v>478.3</v>
      </c>
      <c r="M126" s="33">
        <f t="shared" si="17"/>
        <v>558.1</v>
      </c>
      <c r="N126" s="33">
        <f t="shared" si="18"/>
        <v>637.79999999999995</v>
      </c>
      <c r="O126" s="33">
        <f t="shared" si="19"/>
        <v>717.5</v>
      </c>
      <c r="P126" s="33">
        <f t="shared" si="20"/>
        <v>797.2</v>
      </c>
    </row>
    <row r="127" spans="1:16" x14ac:dyDescent="0.3">
      <c r="A127" s="40" t="e">
        <f>IF(Selbstdeklaration!$F$75=B127,F127/20*Selbstdeklaration!$F$76,0)</f>
        <v>#NUM!</v>
      </c>
      <c r="B127" s="32">
        <v>105000</v>
      </c>
      <c r="C127" s="33">
        <f t="shared" si="21"/>
        <v>362.97333333333415</v>
      </c>
      <c r="D127" s="34">
        <f t="shared" si="22"/>
        <v>3.4568888888888969E-3</v>
      </c>
      <c r="F127" s="33">
        <f t="shared" si="12"/>
        <v>157.02666666666585</v>
      </c>
      <c r="G127" s="33"/>
      <c r="H127" s="33">
        <f t="shared" si="23"/>
        <v>157</v>
      </c>
      <c r="I127" s="33">
        <f t="shared" si="13"/>
        <v>235.5</v>
      </c>
      <c r="J127" s="33">
        <f t="shared" si="14"/>
        <v>314.10000000000002</v>
      </c>
      <c r="K127" s="33">
        <f t="shared" si="15"/>
        <v>392.6</v>
      </c>
      <c r="L127" s="33">
        <f t="shared" si="16"/>
        <v>471.1</v>
      </c>
      <c r="M127" s="33">
        <f t="shared" si="17"/>
        <v>549.6</v>
      </c>
      <c r="N127" s="33">
        <f t="shared" si="18"/>
        <v>628.1</v>
      </c>
      <c r="O127" s="33">
        <f t="shared" si="19"/>
        <v>706.6</v>
      </c>
      <c r="P127" s="33">
        <f t="shared" si="20"/>
        <v>785.1</v>
      </c>
    </row>
    <row r="128" spans="1:16" x14ac:dyDescent="0.3">
      <c r="A128" s="40" t="e">
        <f>IF(Selbstdeklaration!$F$75=B128,F128/20*Selbstdeklaration!$F$76,0)</f>
        <v>#NUM!</v>
      </c>
      <c r="B128" s="32">
        <v>105500</v>
      </c>
      <c r="C128" s="33">
        <f t="shared" si="21"/>
        <v>365.39651481481565</v>
      </c>
      <c r="D128" s="34">
        <f t="shared" si="22"/>
        <v>3.4634740740740822E-3</v>
      </c>
      <c r="F128" s="33">
        <f t="shared" si="12"/>
        <v>154.60348518518435</v>
      </c>
      <c r="G128" s="33"/>
      <c r="H128" s="33">
        <f t="shared" si="23"/>
        <v>154.6</v>
      </c>
      <c r="I128" s="33">
        <f t="shared" si="13"/>
        <v>231.9</v>
      </c>
      <c r="J128" s="33">
        <f t="shared" si="14"/>
        <v>309.2</v>
      </c>
      <c r="K128" s="33">
        <f t="shared" si="15"/>
        <v>386.5</v>
      </c>
      <c r="L128" s="33">
        <f t="shared" si="16"/>
        <v>463.8</v>
      </c>
      <c r="M128" s="33">
        <f t="shared" si="17"/>
        <v>541.1</v>
      </c>
      <c r="N128" s="33">
        <f t="shared" si="18"/>
        <v>618.4</v>
      </c>
      <c r="O128" s="33">
        <f t="shared" si="19"/>
        <v>695.7</v>
      </c>
      <c r="P128" s="33">
        <f t="shared" si="20"/>
        <v>773</v>
      </c>
    </row>
    <row r="129" spans="1:16" x14ac:dyDescent="0.3">
      <c r="A129" s="40" t="e">
        <f>IF(Selbstdeklaration!$F$75=B129,F129/20*Selbstdeklaration!$F$76,0)</f>
        <v>#NUM!</v>
      </c>
      <c r="B129" s="32">
        <v>106000</v>
      </c>
      <c r="C129" s="33">
        <f t="shared" si="21"/>
        <v>367.82628148148234</v>
      </c>
      <c r="D129" s="34">
        <f t="shared" si="22"/>
        <v>3.4700592592592674E-3</v>
      </c>
      <c r="F129" s="33">
        <f t="shared" si="12"/>
        <v>152.17371851851766</v>
      </c>
      <c r="G129" s="33"/>
      <c r="H129" s="33">
        <f t="shared" si="23"/>
        <v>152.19999999999999</v>
      </c>
      <c r="I129" s="33">
        <f t="shared" si="13"/>
        <v>228.3</v>
      </c>
      <c r="J129" s="33">
        <f t="shared" si="14"/>
        <v>304.3</v>
      </c>
      <c r="K129" s="33">
        <f t="shared" si="15"/>
        <v>380.4</v>
      </c>
      <c r="L129" s="33">
        <f t="shared" si="16"/>
        <v>456.5</v>
      </c>
      <c r="M129" s="33">
        <f t="shared" si="17"/>
        <v>532.6</v>
      </c>
      <c r="N129" s="33">
        <f t="shared" si="18"/>
        <v>608.70000000000005</v>
      </c>
      <c r="O129" s="33">
        <f t="shared" si="19"/>
        <v>684.8</v>
      </c>
      <c r="P129" s="33">
        <f t="shared" si="20"/>
        <v>760.9</v>
      </c>
    </row>
    <row r="130" spans="1:16" x14ac:dyDescent="0.3">
      <c r="A130" s="40" t="e">
        <f>IF(Selbstdeklaration!$F$75=B130,F130/20*Selbstdeklaration!$F$76,0)</f>
        <v>#NUM!</v>
      </c>
      <c r="B130" s="32">
        <v>106500</v>
      </c>
      <c r="C130" s="33">
        <f t="shared" si="21"/>
        <v>370.26263333333424</v>
      </c>
      <c r="D130" s="34">
        <f t="shared" si="22"/>
        <v>3.4766444444444527E-3</v>
      </c>
      <c r="F130" s="33">
        <f t="shared" si="12"/>
        <v>149.73736666666576</v>
      </c>
      <c r="G130" s="33"/>
      <c r="H130" s="33">
        <f t="shared" si="23"/>
        <v>149.69999999999999</v>
      </c>
      <c r="I130" s="33">
        <f t="shared" si="13"/>
        <v>224.6</v>
      </c>
      <c r="J130" s="33">
        <f t="shared" si="14"/>
        <v>299.5</v>
      </c>
      <c r="K130" s="33">
        <f t="shared" si="15"/>
        <v>374.3</v>
      </c>
      <c r="L130" s="33">
        <f t="shared" si="16"/>
        <v>449.2</v>
      </c>
      <c r="M130" s="33">
        <f t="shared" si="17"/>
        <v>524.1</v>
      </c>
      <c r="N130" s="33">
        <f t="shared" si="18"/>
        <v>598.9</v>
      </c>
      <c r="O130" s="33">
        <f t="shared" si="19"/>
        <v>673.8</v>
      </c>
      <c r="P130" s="33">
        <f t="shared" si="20"/>
        <v>748.7</v>
      </c>
    </row>
    <row r="131" spans="1:16" x14ac:dyDescent="0.3">
      <c r="A131" s="40" t="e">
        <f>IF(Selbstdeklaration!$F$75=B131,F131/20*Selbstdeklaration!$F$76,0)</f>
        <v>#NUM!</v>
      </c>
      <c r="B131" s="32">
        <v>107000</v>
      </c>
      <c r="C131" s="33">
        <f t="shared" si="21"/>
        <v>372.70557037037128</v>
      </c>
      <c r="D131" s="34">
        <f t="shared" si="22"/>
        <v>3.4832296296296379E-3</v>
      </c>
      <c r="F131" s="33">
        <f t="shared" si="12"/>
        <v>147.29442962962872</v>
      </c>
      <c r="G131" s="33"/>
      <c r="H131" s="33">
        <f t="shared" si="23"/>
        <v>147.30000000000001</v>
      </c>
      <c r="I131" s="33">
        <f t="shared" si="13"/>
        <v>220.9</v>
      </c>
      <c r="J131" s="33">
        <f t="shared" si="14"/>
        <v>294.60000000000002</v>
      </c>
      <c r="K131" s="33">
        <f t="shared" si="15"/>
        <v>368.2</v>
      </c>
      <c r="L131" s="33">
        <f t="shared" si="16"/>
        <v>441.9</v>
      </c>
      <c r="M131" s="33">
        <f t="shared" si="17"/>
        <v>515.5</v>
      </c>
      <c r="N131" s="33">
        <f t="shared" si="18"/>
        <v>589.20000000000005</v>
      </c>
      <c r="O131" s="33">
        <f t="shared" si="19"/>
        <v>662.8</v>
      </c>
      <c r="P131" s="33">
        <f t="shared" si="20"/>
        <v>736.5</v>
      </c>
    </row>
    <row r="132" spans="1:16" x14ac:dyDescent="0.3">
      <c r="A132" s="40" t="e">
        <f>IF(Selbstdeklaration!$F$75=B132,F132/20*Selbstdeklaration!$F$76,0)</f>
        <v>#NUM!</v>
      </c>
      <c r="B132" s="35">
        <v>107500</v>
      </c>
      <c r="C132" s="33">
        <f t="shared" si="21"/>
        <v>375.15509259259352</v>
      </c>
      <c r="D132" s="34">
        <f t="shared" si="22"/>
        <v>3.4898148148148232E-3</v>
      </c>
      <c r="F132" s="33">
        <f t="shared" si="12"/>
        <v>144.84490740740648</v>
      </c>
      <c r="G132" s="33"/>
      <c r="H132" s="33">
        <f t="shared" si="23"/>
        <v>144.80000000000001</v>
      </c>
      <c r="I132" s="33">
        <f t="shared" si="13"/>
        <v>217.3</v>
      </c>
      <c r="J132" s="33">
        <f t="shared" si="14"/>
        <v>289.7</v>
      </c>
      <c r="K132" s="33">
        <f t="shared" si="15"/>
        <v>362.1</v>
      </c>
      <c r="L132" s="33">
        <f t="shared" si="16"/>
        <v>434.5</v>
      </c>
      <c r="M132" s="33">
        <f t="shared" si="17"/>
        <v>507</v>
      </c>
      <c r="N132" s="33">
        <f t="shared" si="18"/>
        <v>579.4</v>
      </c>
      <c r="O132" s="33">
        <f t="shared" si="19"/>
        <v>651.79999999999995</v>
      </c>
      <c r="P132" s="33">
        <f t="shared" si="20"/>
        <v>724.2</v>
      </c>
    </row>
    <row r="133" spans="1:16" x14ac:dyDescent="0.3">
      <c r="A133" s="40" t="e">
        <f>IF(Selbstdeklaration!$F$75=B133,F133/20*Selbstdeklaration!$F$76,0)</f>
        <v>#NUM!</v>
      </c>
      <c r="B133" s="32">
        <v>108000</v>
      </c>
      <c r="C133" s="33">
        <f t="shared" si="21"/>
        <v>377.61120000000091</v>
      </c>
      <c r="D133" s="34">
        <f t="shared" si="22"/>
        <v>3.4964000000000084E-3</v>
      </c>
      <c r="F133" s="33">
        <f t="shared" si="12"/>
        <v>142.38879999999909</v>
      </c>
      <c r="G133" s="33"/>
      <c r="H133" s="33">
        <f t="shared" si="23"/>
        <v>142.4</v>
      </c>
      <c r="I133" s="33">
        <f t="shared" si="13"/>
        <v>213.6</v>
      </c>
      <c r="J133" s="33">
        <f t="shared" si="14"/>
        <v>284.8</v>
      </c>
      <c r="K133" s="33">
        <f t="shared" si="15"/>
        <v>356</v>
      </c>
      <c r="L133" s="33">
        <f t="shared" si="16"/>
        <v>427.2</v>
      </c>
      <c r="M133" s="33">
        <f t="shared" si="17"/>
        <v>498.4</v>
      </c>
      <c r="N133" s="33">
        <f t="shared" si="18"/>
        <v>569.6</v>
      </c>
      <c r="O133" s="33">
        <f t="shared" si="19"/>
        <v>640.70000000000005</v>
      </c>
      <c r="P133" s="33">
        <f t="shared" si="20"/>
        <v>711.9</v>
      </c>
    </row>
    <row r="134" spans="1:16" x14ac:dyDescent="0.3">
      <c r="A134" s="40" t="e">
        <f>IF(Selbstdeklaration!$F$75=B134,F134/20*Selbstdeklaration!$F$76,0)</f>
        <v>#NUM!</v>
      </c>
      <c r="B134" s="32">
        <v>108500</v>
      </c>
      <c r="C134" s="33">
        <f t="shared" si="21"/>
        <v>380.0738925925935</v>
      </c>
      <c r="D134" s="34">
        <f t="shared" si="22"/>
        <v>3.5029851851851937E-3</v>
      </c>
      <c r="F134" s="33">
        <f t="shared" si="12"/>
        <v>139.9261074074065</v>
      </c>
      <c r="G134" s="33"/>
      <c r="H134" s="33">
        <f t="shared" si="23"/>
        <v>139.9</v>
      </c>
      <c r="I134" s="33">
        <f t="shared" si="13"/>
        <v>209.9</v>
      </c>
      <c r="J134" s="33">
        <f t="shared" si="14"/>
        <v>279.89999999999998</v>
      </c>
      <c r="K134" s="33">
        <f t="shared" si="15"/>
        <v>349.8</v>
      </c>
      <c r="L134" s="33">
        <f t="shared" si="16"/>
        <v>419.8</v>
      </c>
      <c r="M134" s="33">
        <f t="shared" si="17"/>
        <v>489.7</v>
      </c>
      <c r="N134" s="33">
        <f t="shared" si="18"/>
        <v>559.70000000000005</v>
      </c>
      <c r="O134" s="33">
        <f t="shared" si="19"/>
        <v>629.70000000000005</v>
      </c>
      <c r="P134" s="33">
        <f t="shared" si="20"/>
        <v>699.6</v>
      </c>
    </row>
    <row r="135" spans="1:16" x14ac:dyDescent="0.3">
      <c r="A135" s="40" t="e">
        <f>IF(Selbstdeklaration!$F$75=B135,F135/20*Selbstdeklaration!$F$76,0)</f>
        <v>#NUM!</v>
      </c>
      <c r="B135" s="32">
        <v>109000</v>
      </c>
      <c r="C135" s="33">
        <f t="shared" si="21"/>
        <v>382.54317037037129</v>
      </c>
      <c r="D135" s="34">
        <f t="shared" si="22"/>
        <v>3.5095703703703789E-3</v>
      </c>
      <c r="F135" s="33">
        <f t="shared" si="12"/>
        <v>137.45682962962871</v>
      </c>
      <c r="G135" s="33"/>
      <c r="H135" s="33">
        <f t="shared" si="23"/>
        <v>137.5</v>
      </c>
      <c r="I135" s="33">
        <f t="shared" si="13"/>
        <v>206.2</v>
      </c>
      <c r="J135" s="33">
        <f t="shared" si="14"/>
        <v>274.89999999999998</v>
      </c>
      <c r="K135" s="33">
        <f t="shared" si="15"/>
        <v>343.6</v>
      </c>
      <c r="L135" s="33">
        <f t="shared" si="16"/>
        <v>412.4</v>
      </c>
      <c r="M135" s="33">
        <f t="shared" si="17"/>
        <v>481.1</v>
      </c>
      <c r="N135" s="33">
        <f t="shared" si="18"/>
        <v>549.79999999999995</v>
      </c>
      <c r="O135" s="33">
        <f t="shared" si="19"/>
        <v>618.6</v>
      </c>
      <c r="P135" s="33">
        <f t="shared" si="20"/>
        <v>687.3</v>
      </c>
    </row>
    <row r="136" spans="1:16" x14ac:dyDescent="0.3">
      <c r="A136" s="40" t="e">
        <f>IF(Selbstdeklaration!$F$75=B136,F136/20*Selbstdeklaration!$F$76,0)</f>
        <v>#NUM!</v>
      </c>
      <c r="B136" s="35">
        <v>109500</v>
      </c>
      <c r="C136" s="33">
        <f t="shared" si="21"/>
        <v>385.01903333333428</v>
      </c>
      <c r="D136" s="34">
        <f t="shared" si="22"/>
        <v>3.5161555555555642E-3</v>
      </c>
      <c r="F136" s="33">
        <f t="shared" ref="F136:F183" si="24">+$F$5-C136</f>
        <v>134.98096666666572</v>
      </c>
      <c r="G136" s="33"/>
      <c r="H136" s="33">
        <f t="shared" si="23"/>
        <v>135</v>
      </c>
      <c r="I136" s="33">
        <f t="shared" ref="I136:I187" si="25">ROUND($F$5*1.5-C136*1.5,1)</f>
        <v>202.5</v>
      </c>
      <c r="J136" s="33">
        <f t="shared" ref="J136:J187" si="26">ROUND($F$5*2-C136*2,1)</f>
        <v>270</v>
      </c>
      <c r="K136" s="33">
        <f t="shared" ref="K136:K187" si="27">ROUND($F$5*2.5-C136*2.5,1)</f>
        <v>337.5</v>
      </c>
      <c r="L136" s="33">
        <f t="shared" ref="L136:L187" si="28">ROUND($F$5*3-C136*3,1)</f>
        <v>404.9</v>
      </c>
      <c r="M136" s="33">
        <f t="shared" ref="M136:M187" si="29">ROUND($F$5*3.5-C136*3.5,1)</f>
        <v>472.4</v>
      </c>
      <c r="N136" s="33">
        <f t="shared" ref="N136:N187" si="30">ROUND($F$5*4-C136*4,1)</f>
        <v>539.9</v>
      </c>
      <c r="O136" s="33">
        <f t="shared" ref="O136:O187" si="31">ROUND($F$5*4.5-C136*4.5,1)</f>
        <v>607.4</v>
      </c>
      <c r="P136" s="33">
        <f t="shared" ref="P136:P187" si="32">ROUND($F$5*5-C136*5,1)</f>
        <v>674.9</v>
      </c>
    </row>
    <row r="137" spans="1:16" x14ac:dyDescent="0.3">
      <c r="A137" s="40" t="e">
        <f>IF(Selbstdeklaration!$F$75=B137,F137/20*Selbstdeklaration!$F$76,0)</f>
        <v>#NUM!</v>
      </c>
      <c r="B137" s="32">
        <v>110000</v>
      </c>
      <c r="C137" s="33">
        <f t="shared" ref="C137:C187" si="33">+B137*D137</f>
        <v>387.50148148148241</v>
      </c>
      <c r="D137" s="34">
        <f t="shared" ref="D137:D186" si="34">D136+($D$187-$D$7)/90000*500</f>
        <v>3.5227407407407495E-3</v>
      </c>
      <c r="F137" s="33">
        <f t="shared" si="24"/>
        <v>132.49851851851759</v>
      </c>
      <c r="G137" s="33"/>
      <c r="H137" s="33">
        <f t="shared" ref="H137:H187" si="35">ROUND($F$5-C137,1)</f>
        <v>132.5</v>
      </c>
      <c r="I137" s="33">
        <f t="shared" si="25"/>
        <v>198.7</v>
      </c>
      <c r="J137" s="33">
        <f t="shared" si="26"/>
        <v>265</v>
      </c>
      <c r="K137" s="33">
        <f t="shared" si="27"/>
        <v>331.2</v>
      </c>
      <c r="L137" s="33">
        <f t="shared" si="28"/>
        <v>397.5</v>
      </c>
      <c r="M137" s="33">
        <f t="shared" si="29"/>
        <v>463.7</v>
      </c>
      <c r="N137" s="33">
        <f t="shared" si="30"/>
        <v>530</v>
      </c>
      <c r="O137" s="33">
        <f t="shared" si="31"/>
        <v>596.20000000000005</v>
      </c>
      <c r="P137" s="33">
        <f t="shared" si="32"/>
        <v>662.5</v>
      </c>
    </row>
    <row r="138" spans="1:16" x14ac:dyDescent="0.3">
      <c r="A138" s="40" t="e">
        <f>IF(Selbstdeklaration!$F$75=B138,F138/20*Selbstdeklaration!$F$76,0)</f>
        <v>#NUM!</v>
      </c>
      <c r="B138" s="32">
        <v>110500</v>
      </c>
      <c r="C138" s="33">
        <f t="shared" si="33"/>
        <v>389.99051481481581</v>
      </c>
      <c r="D138" s="34">
        <f t="shared" si="34"/>
        <v>3.5293259259259347E-3</v>
      </c>
      <c r="F138" s="33">
        <f t="shared" si="24"/>
        <v>130.00948518518419</v>
      </c>
      <c r="G138" s="33"/>
      <c r="H138" s="33">
        <f t="shared" si="35"/>
        <v>130</v>
      </c>
      <c r="I138" s="33">
        <f t="shared" si="25"/>
        <v>195</v>
      </c>
      <c r="J138" s="33">
        <f t="shared" si="26"/>
        <v>260</v>
      </c>
      <c r="K138" s="33">
        <f t="shared" si="27"/>
        <v>325</v>
      </c>
      <c r="L138" s="33">
        <f t="shared" si="28"/>
        <v>390</v>
      </c>
      <c r="M138" s="33">
        <f t="shared" si="29"/>
        <v>455</v>
      </c>
      <c r="N138" s="33">
        <f t="shared" si="30"/>
        <v>520</v>
      </c>
      <c r="O138" s="33">
        <f t="shared" si="31"/>
        <v>585</v>
      </c>
      <c r="P138" s="33">
        <f t="shared" si="32"/>
        <v>650</v>
      </c>
    </row>
    <row r="139" spans="1:16" x14ac:dyDescent="0.3">
      <c r="A139" s="40" t="e">
        <f>IF(Selbstdeklaration!$F$75=B139,F139/20*Selbstdeklaration!$F$76,0)</f>
        <v>#NUM!</v>
      </c>
      <c r="B139" s="32">
        <v>111000</v>
      </c>
      <c r="C139" s="33">
        <f t="shared" si="33"/>
        <v>392.48613333333429</v>
      </c>
      <c r="D139" s="34">
        <f t="shared" si="34"/>
        <v>3.53591111111112E-3</v>
      </c>
      <c r="F139" s="33">
        <f t="shared" si="24"/>
        <v>127.51386666666571</v>
      </c>
      <c r="G139" s="33"/>
      <c r="H139" s="33">
        <f t="shared" si="35"/>
        <v>127.5</v>
      </c>
      <c r="I139" s="33">
        <f t="shared" si="25"/>
        <v>191.3</v>
      </c>
      <c r="J139" s="33">
        <f t="shared" si="26"/>
        <v>255</v>
      </c>
      <c r="K139" s="33">
        <f t="shared" si="27"/>
        <v>318.8</v>
      </c>
      <c r="L139" s="33">
        <f t="shared" si="28"/>
        <v>382.5</v>
      </c>
      <c r="M139" s="33">
        <f t="shared" si="29"/>
        <v>446.3</v>
      </c>
      <c r="N139" s="33">
        <f t="shared" si="30"/>
        <v>510.1</v>
      </c>
      <c r="O139" s="33">
        <f t="shared" si="31"/>
        <v>573.79999999999995</v>
      </c>
      <c r="P139" s="33">
        <f t="shared" si="32"/>
        <v>637.6</v>
      </c>
    </row>
    <row r="140" spans="1:16" x14ac:dyDescent="0.3">
      <c r="A140" s="40" t="e">
        <f>IF(Selbstdeklaration!$F$75=B140,F140/20*Selbstdeklaration!$F$76,0)</f>
        <v>#NUM!</v>
      </c>
      <c r="B140" s="32">
        <v>111500</v>
      </c>
      <c r="C140" s="33">
        <f t="shared" si="33"/>
        <v>394.98833703703804</v>
      </c>
      <c r="D140" s="34">
        <f t="shared" si="34"/>
        <v>3.5424962962963052E-3</v>
      </c>
      <c r="F140" s="33">
        <f t="shared" si="24"/>
        <v>125.01166296296196</v>
      </c>
      <c r="G140" s="33"/>
      <c r="H140" s="33">
        <f t="shared" si="35"/>
        <v>125</v>
      </c>
      <c r="I140" s="33">
        <f t="shared" si="25"/>
        <v>187.5</v>
      </c>
      <c r="J140" s="33">
        <f t="shared" si="26"/>
        <v>250</v>
      </c>
      <c r="K140" s="33">
        <f t="shared" si="27"/>
        <v>312.5</v>
      </c>
      <c r="L140" s="33">
        <f t="shared" si="28"/>
        <v>375</v>
      </c>
      <c r="M140" s="33">
        <f t="shared" si="29"/>
        <v>437.5</v>
      </c>
      <c r="N140" s="33">
        <f t="shared" si="30"/>
        <v>500</v>
      </c>
      <c r="O140" s="33">
        <f t="shared" si="31"/>
        <v>562.6</v>
      </c>
      <c r="P140" s="33">
        <f t="shared" si="32"/>
        <v>625.1</v>
      </c>
    </row>
    <row r="141" spans="1:16" x14ac:dyDescent="0.3">
      <c r="A141" s="40" t="e">
        <f>IF(Selbstdeklaration!$F$75=B141,F141/20*Selbstdeklaration!$F$76,0)</f>
        <v>#NUM!</v>
      </c>
      <c r="B141" s="32">
        <v>112000</v>
      </c>
      <c r="C141" s="33">
        <f t="shared" si="33"/>
        <v>397.49712592592692</v>
      </c>
      <c r="D141" s="34">
        <f t="shared" si="34"/>
        <v>3.5490814814814905E-3</v>
      </c>
      <c r="F141" s="33">
        <f t="shared" si="24"/>
        <v>122.50287407407308</v>
      </c>
      <c r="G141" s="33"/>
      <c r="H141" s="33">
        <f t="shared" si="35"/>
        <v>122.5</v>
      </c>
      <c r="I141" s="33">
        <f t="shared" si="25"/>
        <v>183.8</v>
      </c>
      <c r="J141" s="33">
        <f t="shared" si="26"/>
        <v>245</v>
      </c>
      <c r="K141" s="33">
        <f t="shared" si="27"/>
        <v>306.3</v>
      </c>
      <c r="L141" s="33">
        <f t="shared" si="28"/>
        <v>367.5</v>
      </c>
      <c r="M141" s="33">
        <f t="shared" si="29"/>
        <v>428.8</v>
      </c>
      <c r="N141" s="33">
        <f t="shared" si="30"/>
        <v>490</v>
      </c>
      <c r="O141" s="33">
        <f t="shared" si="31"/>
        <v>551.29999999999995</v>
      </c>
      <c r="P141" s="33">
        <f t="shared" si="32"/>
        <v>612.5</v>
      </c>
    </row>
    <row r="142" spans="1:16" x14ac:dyDescent="0.3">
      <c r="A142" s="40" t="e">
        <f>IF(Selbstdeklaration!$F$75=B142,F142/20*Selbstdeklaration!$F$76,0)</f>
        <v>#NUM!</v>
      </c>
      <c r="B142" s="32">
        <v>112500</v>
      </c>
      <c r="C142" s="33">
        <f t="shared" si="33"/>
        <v>400.01250000000101</v>
      </c>
      <c r="D142" s="34">
        <f t="shared" si="34"/>
        <v>3.5556666666666757E-3</v>
      </c>
      <c r="F142" s="33">
        <f t="shared" si="24"/>
        <v>119.98749999999899</v>
      </c>
      <c r="G142" s="33"/>
      <c r="H142" s="33">
        <f t="shared" si="35"/>
        <v>120</v>
      </c>
      <c r="I142" s="33">
        <f t="shared" si="25"/>
        <v>180</v>
      </c>
      <c r="J142" s="33">
        <f t="shared" si="26"/>
        <v>240</v>
      </c>
      <c r="K142" s="33">
        <f t="shared" si="27"/>
        <v>300</v>
      </c>
      <c r="L142" s="33">
        <f t="shared" si="28"/>
        <v>360</v>
      </c>
      <c r="M142" s="33">
        <f t="shared" si="29"/>
        <v>420</v>
      </c>
      <c r="N142" s="33">
        <f t="shared" si="30"/>
        <v>479.9</v>
      </c>
      <c r="O142" s="33">
        <f t="shared" si="31"/>
        <v>539.9</v>
      </c>
      <c r="P142" s="33">
        <f t="shared" si="32"/>
        <v>599.9</v>
      </c>
    </row>
    <row r="143" spans="1:16" x14ac:dyDescent="0.3">
      <c r="A143" s="40" t="e">
        <f>IF(Selbstdeklaration!$F$75=B143,F143/20*Selbstdeklaration!$F$76,0)</f>
        <v>#NUM!</v>
      </c>
      <c r="B143" s="32">
        <v>113000</v>
      </c>
      <c r="C143" s="33">
        <f t="shared" si="33"/>
        <v>402.5344592592603</v>
      </c>
      <c r="D143" s="34">
        <f t="shared" si="34"/>
        <v>3.562251851851861E-3</v>
      </c>
      <c r="F143" s="33">
        <f t="shared" si="24"/>
        <v>117.4655407407397</v>
      </c>
      <c r="G143" s="33"/>
      <c r="H143" s="33">
        <f t="shared" si="35"/>
        <v>117.5</v>
      </c>
      <c r="I143" s="33">
        <f t="shared" si="25"/>
        <v>176.2</v>
      </c>
      <c r="J143" s="33">
        <f t="shared" si="26"/>
        <v>234.9</v>
      </c>
      <c r="K143" s="33">
        <f t="shared" si="27"/>
        <v>293.7</v>
      </c>
      <c r="L143" s="33">
        <f t="shared" si="28"/>
        <v>352.4</v>
      </c>
      <c r="M143" s="33">
        <f t="shared" si="29"/>
        <v>411.1</v>
      </c>
      <c r="N143" s="33">
        <f t="shared" si="30"/>
        <v>469.9</v>
      </c>
      <c r="O143" s="33">
        <f t="shared" si="31"/>
        <v>528.6</v>
      </c>
      <c r="P143" s="33">
        <f t="shared" si="32"/>
        <v>587.29999999999995</v>
      </c>
    </row>
    <row r="144" spans="1:16" x14ac:dyDescent="0.3">
      <c r="A144" s="40" t="e">
        <f>IF(Selbstdeklaration!$F$75=B144,F144/20*Selbstdeklaration!$F$76,0)</f>
        <v>#NUM!</v>
      </c>
      <c r="B144" s="35">
        <v>113500</v>
      </c>
      <c r="C144" s="33">
        <f t="shared" si="33"/>
        <v>405.06300370370474</v>
      </c>
      <c r="D144" s="34">
        <f t="shared" si="34"/>
        <v>3.5688370370370462E-3</v>
      </c>
      <c r="F144" s="33">
        <f t="shared" si="24"/>
        <v>114.93699629629526</v>
      </c>
      <c r="G144" s="33"/>
      <c r="H144" s="33">
        <f t="shared" si="35"/>
        <v>114.9</v>
      </c>
      <c r="I144" s="33">
        <f t="shared" si="25"/>
        <v>172.4</v>
      </c>
      <c r="J144" s="33">
        <f t="shared" si="26"/>
        <v>229.9</v>
      </c>
      <c r="K144" s="33">
        <f t="shared" si="27"/>
        <v>287.3</v>
      </c>
      <c r="L144" s="33">
        <f t="shared" si="28"/>
        <v>344.8</v>
      </c>
      <c r="M144" s="33">
        <f t="shared" si="29"/>
        <v>402.3</v>
      </c>
      <c r="N144" s="33">
        <f t="shared" si="30"/>
        <v>459.7</v>
      </c>
      <c r="O144" s="33">
        <f t="shared" si="31"/>
        <v>517.20000000000005</v>
      </c>
      <c r="P144" s="33">
        <f t="shared" si="32"/>
        <v>574.70000000000005</v>
      </c>
    </row>
    <row r="145" spans="1:16" x14ac:dyDescent="0.3">
      <c r="A145" s="40" t="e">
        <f>IF(Selbstdeklaration!$F$75=B145,F145/20*Selbstdeklaration!$F$76,0)</f>
        <v>#NUM!</v>
      </c>
      <c r="B145" s="32">
        <v>114000</v>
      </c>
      <c r="C145" s="33">
        <f t="shared" si="33"/>
        <v>407.59813333333437</v>
      </c>
      <c r="D145" s="34">
        <f t="shared" si="34"/>
        <v>3.5754222222222315E-3</v>
      </c>
      <c r="F145" s="33">
        <f t="shared" si="24"/>
        <v>112.40186666666563</v>
      </c>
      <c r="G145" s="33"/>
      <c r="H145" s="33">
        <f t="shared" si="35"/>
        <v>112.4</v>
      </c>
      <c r="I145" s="33">
        <f t="shared" si="25"/>
        <v>168.6</v>
      </c>
      <c r="J145" s="33">
        <f t="shared" si="26"/>
        <v>224.8</v>
      </c>
      <c r="K145" s="33">
        <f t="shared" si="27"/>
        <v>281</v>
      </c>
      <c r="L145" s="33">
        <f t="shared" si="28"/>
        <v>337.2</v>
      </c>
      <c r="M145" s="33">
        <f t="shared" si="29"/>
        <v>393.4</v>
      </c>
      <c r="N145" s="33">
        <f t="shared" si="30"/>
        <v>449.6</v>
      </c>
      <c r="O145" s="33">
        <f t="shared" si="31"/>
        <v>505.8</v>
      </c>
      <c r="P145" s="33">
        <f t="shared" si="32"/>
        <v>562</v>
      </c>
    </row>
    <row r="146" spans="1:16" x14ac:dyDescent="0.3">
      <c r="A146" s="40" t="e">
        <f>IF(Selbstdeklaration!$F$75=B146,F146/20*Selbstdeklaration!$F$76,0)</f>
        <v>#NUM!</v>
      </c>
      <c r="B146" s="32">
        <v>114500</v>
      </c>
      <c r="C146" s="33">
        <f t="shared" si="33"/>
        <v>410.13984814814921</v>
      </c>
      <c r="D146" s="34">
        <f t="shared" si="34"/>
        <v>3.5820074074074167E-3</v>
      </c>
      <c r="F146" s="33">
        <f t="shared" si="24"/>
        <v>109.86015185185079</v>
      </c>
      <c r="G146" s="33"/>
      <c r="H146" s="33">
        <f t="shared" si="35"/>
        <v>109.9</v>
      </c>
      <c r="I146" s="33">
        <f t="shared" si="25"/>
        <v>164.8</v>
      </c>
      <c r="J146" s="33">
        <f t="shared" si="26"/>
        <v>219.7</v>
      </c>
      <c r="K146" s="33">
        <f t="shared" si="27"/>
        <v>274.7</v>
      </c>
      <c r="L146" s="33">
        <f t="shared" si="28"/>
        <v>329.6</v>
      </c>
      <c r="M146" s="33">
        <f t="shared" si="29"/>
        <v>384.5</v>
      </c>
      <c r="N146" s="33">
        <f t="shared" si="30"/>
        <v>439.4</v>
      </c>
      <c r="O146" s="33">
        <f t="shared" si="31"/>
        <v>494.4</v>
      </c>
      <c r="P146" s="33">
        <f t="shared" si="32"/>
        <v>549.29999999999995</v>
      </c>
    </row>
    <row r="147" spans="1:16" x14ac:dyDescent="0.3">
      <c r="A147" s="40" t="e">
        <f>IF(Selbstdeklaration!$F$75=B147,F147/20*Selbstdeklaration!$F$76,0)</f>
        <v>#NUM!</v>
      </c>
      <c r="B147" s="32">
        <v>115000</v>
      </c>
      <c r="C147" s="33">
        <f t="shared" si="33"/>
        <v>412.68814814814925</v>
      </c>
      <c r="D147" s="34">
        <f t="shared" si="34"/>
        <v>3.588592592592602E-3</v>
      </c>
      <c r="F147" s="33">
        <f t="shared" si="24"/>
        <v>107.31185185185075</v>
      </c>
      <c r="G147" s="33"/>
      <c r="H147" s="33">
        <f t="shared" si="35"/>
        <v>107.3</v>
      </c>
      <c r="I147" s="33">
        <f t="shared" si="25"/>
        <v>161</v>
      </c>
      <c r="J147" s="33">
        <f t="shared" si="26"/>
        <v>214.6</v>
      </c>
      <c r="K147" s="33">
        <f t="shared" si="27"/>
        <v>268.3</v>
      </c>
      <c r="L147" s="33">
        <f t="shared" si="28"/>
        <v>321.89999999999998</v>
      </c>
      <c r="M147" s="33">
        <f t="shared" si="29"/>
        <v>375.6</v>
      </c>
      <c r="N147" s="33">
        <f t="shared" si="30"/>
        <v>429.2</v>
      </c>
      <c r="O147" s="33">
        <f t="shared" si="31"/>
        <v>482.9</v>
      </c>
      <c r="P147" s="33">
        <f t="shared" si="32"/>
        <v>536.6</v>
      </c>
    </row>
    <row r="148" spans="1:16" x14ac:dyDescent="0.3">
      <c r="A148" s="40" t="e">
        <f>IF(Selbstdeklaration!$F$75=B148,F148/20*Selbstdeklaration!$F$76,0)</f>
        <v>#NUM!</v>
      </c>
      <c r="B148" s="35">
        <v>115500</v>
      </c>
      <c r="C148" s="33">
        <f t="shared" si="33"/>
        <v>415.24303333333444</v>
      </c>
      <c r="D148" s="34">
        <f t="shared" si="34"/>
        <v>3.5951777777777872E-3</v>
      </c>
      <c r="F148" s="33">
        <f t="shared" si="24"/>
        <v>104.75696666666556</v>
      </c>
      <c r="G148" s="33"/>
      <c r="H148" s="33">
        <f t="shared" si="35"/>
        <v>104.8</v>
      </c>
      <c r="I148" s="33">
        <f t="shared" si="25"/>
        <v>157.1</v>
      </c>
      <c r="J148" s="33">
        <f t="shared" si="26"/>
        <v>209.5</v>
      </c>
      <c r="K148" s="33">
        <f t="shared" si="27"/>
        <v>261.89999999999998</v>
      </c>
      <c r="L148" s="33">
        <f t="shared" si="28"/>
        <v>314.3</v>
      </c>
      <c r="M148" s="33">
        <f t="shared" si="29"/>
        <v>366.6</v>
      </c>
      <c r="N148" s="33">
        <f t="shared" si="30"/>
        <v>419</v>
      </c>
      <c r="O148" s="33">
        <f t="shared" si="31"/>
        <v>471.4</v>
      </c>
      <c r="P148" s="33">
        <f t="shared" si="32"/>
        <v>523.79999999999995</v>
      </c>
    </row>
    <row r="149" spans="1:16" x14ac:dyDescent="0.3">
      <c r="A149" s="40" t="e">
        <f>IF(Selbstdeklaration!$F$75=B149,F149/20*Selbstdeklaration!$F$76,0)</f>
        <v>#NUM!</v>
      </c>
      <c r="B149" s="32">
        <v>116000</v>
      </c>
      <c r="C149" s="33">
        <f t="shared" si="33"/>
        <v>417.80450370370482</v>
      </c>
      <c r="D149" s="34">
        <f t="shared" si="34"/>
        <v>3.6017629629629725E-3</v>
      </c>
      <c r="F149" s="33">
        <f t="shared" si="24"/>
        <v>102.19549629629518</v>
      </c>
      <c r="G149" s="33"/>
      <c r="H149" s="33">
        <f t="shared" si="35"/>
        <v>102.2</v>
      </c>
      <c r="I149" s="33">
        <f t="shared" si="25"/>
        <v>153.30000000000001</v>
      </c>
      <c r="J149" s="33">
        <f t="shared" si="26"/>
        <v>204.4</v>
      </c>
      <c r="K149" s="33">
        <f t="shared" si="27"/>
        <v>255.5</v>
      </c>
      <c r="L149" s="33">
        <f t="shared" si="28"/>
        <v>306.60000000000002</v>
      </c>
      <c r="M149" s="33">
        <f t="shared" si="29"/>
        <v>357.7</v>
      </c>
      <c r="N149" s="33">
        <f t="shared" si="30"/>
        <v>408.8</v>
      </c>
      <c r="O149" s="33">
        <f t="shared" si="31"/>
        <v>459.9</v>
      </c>
      <c r="P149" s="33">
        <f t="shared" si="32"/>
        <v>511</v>
      </c>
    </row>
    <row r="150" spans="1:16" x14ac:dyDescent="0.3">
      <c r="A150" s="40" t="e">
        <f>IF(Selbstdeklaration!$F$75=B150,F150/20*Selbstdeklaration!$F$76,0)</f>
        <v>#NUM!</v>
      </c>
      <c r="B150" s="32">
        <v>116500</v>
      </c>
      <c r="C150" s="33">
        <f t="shared" si="33"/>
        <v>420.37255925926036</v>
      </c>
      <c r="D150" s="34">
        <f t="shared" si="34"/>
        <v>3.6083481481481577E-3</v>
      </c>
      <c r="F150" s="33">
        <f t="shared" si="24"/>
        <v>99.627440740739644</v>
      </c>
      <c r="G150" s="33"/>
      <c r="H150" s="33">
        <f t="shared" si="35"/>
        <v>99.6</v>
      </c>
      <c r="I150" s="33">
        <f t="shared" si="25"/>
        <v>149.4</v>
      </c>
      <c r="J150" s="33">
        <f t="shared" si="26"/>
        <v>199.3</v>
      </c>
      <c r="K150" s="33">
        <f t="shared" si="27"/>
        <v>249.1</v>
      </c>
      <c r="L150" s="33">
        <f t="shared" si="28"/>
        <v>298.89999999999998</v>
      </c>
      <c r="M150" s="33">
        <f t="shared" si="29"/>
        <v>348.7</v>
      </c>
      <c r="N150" s="33">
        <f t="shared" si="30"/>
        <v>398.5</v>
      </c>
      <c r="O150" s="33">
        <f t="shared" si="31"/>
        <v>448.3</v>
      </c>
      <c r="P150" s="33">
        <f t="shared" si="32"/>
        <v>498.1</v>
      </c>
    </row>
    <row r="151" spans="1:16" x14ac:dyDescent="0.3">
      <c r="A151" s="40" t="e">
        <f>IF(Selbstdeklaration!$F$75=B151,F151/20*Selbstdeklaration!$F$76,0)</f>
        <v>#NUM!</v>
      </c>
      <c r="B151" s="32">
        <v>117000</v>
      </c>
      <c r="C151" s="33">
        <f t="shared" si="33"/>
        <v>422.94720000000115</v>
      </c>
      <c r="D151" s="34">
        <f t="shared" si="34"/>
        <v>3.614933333333343E-3</v>
      </c>
      <c r="F151" s="33">
        <f t="shared" si="24"/>
        <v>97.052799999998854</v>
      </c>
      <c r="G151" s="33"/>
      <c r="H151" s="33">
        <f t="shared" si="35"/>
        <v>97.1</v>
      </c>
      <c r="I151" s="33">
        <f t="shared" si="25"/>
        <v>145.6</v>
      </c>
      <c r="J151" s="33">
        <f t="shared" si="26"/>
        <v>194.1</v>
      </c>
      <c r="K151" s="33">
        <f t="shared" si="27"/>
        <v>242.6</v>
      </c>
      <c r="L151" s="33">
        <f t="shared" si="28"/>
        <v>291.2</v>
      </c>
      <c r="M151" s="33">
        <f t="shared" si="29"/>
        <v>339.7</v>
      </c>
      <c r="N151" s="33">
        <f t="shared" si="30"/>
        <v>388.2</v>
      </c>
      <c r="O151" s="33">
        <f t="shared" si="31"/>
        <v>436.7</v>
      </c>
      <c r="P151" s="33">
        <f t="shared" si="32"/>
        <v>485.3</v>
      </c>
    </row>
    <row r="152" spans="1:16" x14ac:dyDescent="0.3">
      <c r="A152" s="40" t="e">
        <f>IF(Selbstdeklaration!$F$75=B152,F152/20*Selbstdeklaration!$F$76,0)</f>
        <v>#NUM!</v>
      </c>
      <c r="B152" s="32">
        <v>117500</v>
      </c>
      <c r="C152" s="33">
        <f t="shared" si="33"/>
        <v>425.52842592592708</v>
      </c>
      <c r="D152" s="34">
        <f t="shared" si="34"/>
        <v>3.6215185185185282E-3</v>
      </c>
      <c r="F152" s="33">
        <f t="shared" si="24"/>
        <v>94.471574074072919</v>
      </c>
      <c r="G152" s="33"/>
      <c r="H152" s="33">
        <f t="shared" si="35"/>
        <v>94.5</v>
      </c>
      <c r="I152" s="33">
        <f t="shared" si="25"/>
        <v>141.69999999999999</v>
      </c>
      <c r="J152" s="33">
        <f t="shared" si="26"/>
        <v>188.9</v>
      </c>
      <c r="K152" s="33">
        <f t="shared" si="27"/>
        <v>236.2</v>
      </c>
      <c r="L152" s="33">
        <f t="shared" si="28"/>
        <v>283.39999999999998</v>
      </c>
      <c r="M152" s="33">
        <f t="shared" si="29"/>
        <v>330.7</v>
      </c>
      <c r="N152" s="33">
        <f t="shared" si="30"/>
        <v>377.9</v>
      </c>
      <c r="O152" s="33">
        <f t="shared" si="31"/>
        <v>425.1</v>
      </c>
      <c r="P152" s="33">
        <f t="shared" si="32"/>
        <v>472.4</v>
      </c>
    </row>
    <row r="153" spans="1:16" x14ac:dyDescent="0.3">
      <c r="A153" s="40" t="e">
        <f>IF(Selbstdeklaration!$F$75=B153,F153/20*Selbstdeklaration!$F$76,0)</f>
        <v>#NUM!</v>
      </c>
      <c r="B153" s="32">
        <v>118000</v>
      </c>
      <c r="C153" s="33">
        <f t="shared" si="33"/>
        <v>428.11623703703822</v>
      </c>
      <c r="D153" s="34">
        <f t="shared" si="34"/>
        <v>3.6281037037037135E-3</v>
      </c>
      <c r="F153" s="33">
        <f t="shared" si="24"/>
        <v>91.883762962961782</v>
      </c>
      <c r="G153" s="33"/>
      <c r="H153" s="33">
        <f t="shared" si="35"/>
        <v>91.9</v>
      </c>
      <c r="I153" s="33">
        <f t="shared" si="25"/>
        <v>137.80000000000001</v>
      </c>
      <c r="J153" s="33">
        <f t="shared" si="26"/>
        <v>183.8</v>
      </c>
      <c r="K153" s="33">
        <f t="shared" si="27"/>
        <v>229.7</v>
      </c>
      <c r="L153" s="33">
        <f t="shared" si="28"/>
        <v>275.7</v>
      </c>
      <c r="M153" s="33">
        <f t="shared" si="29"/>
        <v>321.60000000000002</v>
      </c>
      <c r="N153" s="33">
        <f t="shared" si="30"/>
        <v>367.5</v>
      </c>
      <c r="O153" s="33">
        <f t="shared" si="31"/>
        <v>413.5</v>
      </c>
      <c r="P153" s="33">
        <f t="shared" si="32"/>
        <v>459.4</v>
      </c>
    </row>
    <row r="154" spans="1:16" x14ac:dyDescent="0.3">
      <c r="A154" s="40" t="e">
        <f>IF(Selbstdeklaration!$F$75=B154,F154/20*Selbstdeklaration!$F$76,0)</f>
        <v>#NUM!</v>
      </c>
      <c r="B154" s="32">
        <v>118500</v>
      </c>
      <c r="C154" s="33">
        <f t="shared" si="33"/>
        <v>430.7106333333345</v>
      </c>
      <c r="D154" s="34">
        <f t="shared" si="34"/>
        <v>3.6346888888888988E-3</v>
      </c>
      <c r="F154" s="33">
        <f t="shared" si="24"/>
        <v>89.289366666665501</v>
      </c>
      <c r="G154" s="33"/>
      <c r="H154" s="33">
        <f t="shared" si="35"/>
        <v>89.3</v>
      </c>
      <c r="I154" s="33">
        <f t="shared" si="25"/>
        <v>133.9</v>
      </c>
      <c r="J154" s="33">
        <f t="shared" si="26"/>
        <v>178.6</v>
      </c>
      <c r="K154" s="33">
        <f t="shared" si="27"/>
        <v>223.2</v>
      </c>
      <c r="L154" s="33">
        <f t="shared" si="28"/>
        <v>267.89999999999998</v>
      </c>
      <c r="M154" s="33">
        <f t="shared" si="29"/>
        <v>312.5</v>
      </c>
      <c r="N154" s="33">
        <f t="shared" si="30"/>
        <v>357.2</v>
      </c>
      <c r="O154" s="33">
        <f t="shared" si="31"/>
        <v>401.8</v>
      </c>
      <c r="P154" s="33">
        <f t="shared" si="32"/>
        <v>446.4</v>
      </c>
    </row>
    <row r="155" spans="1:16" x14ac:dyDescent="0.3">
      <c r="A155" s="40" t="e">
        <f>IF(Selbstdeklaration!$F$75=B155,F155/20*Selbstdeklaration!$F$76,0)</f>
        <v>#NUM!</v>
      </c>
      <c r="B155" s="32">
        <v>119000</v>
      </c>
      <c r="C155" s="33">
        <f t="shared" si="33"/>
        <v>433.31161481481598</v>
      </c>
      <c r="D155" s="34">
        <f t="shared" si="34"/>
        <v>3.641274074074084E-3</v>
      </c>
      <c r="F155" s="33">
        <f t="shared" si="24"/>
        <v>86.688385185184018</v>
      </c>
      <c r="G155" s="33"/>
      <c r="H155" s="33">
        <f t="shared" si="35"/>
        <v>86.7</v>
      </c>
      <c r="I155" s="33">
        <f t="shared" si="25"/>
        <v>130</v>
      </c>
      <c r="J155" s="33">
        <f t="shared" si="26"/>
        <v>173.4</v>
      </c>
      <c r="K155" s="33">
        <f t="shared" si="27"/>
        <v>216.7</v>
      </c>
      <c r="L155" s="33">
        <f t="shared" si="28"/>
        <v>260.10000000000002</v>
      </c>
      <c r="M155" s="33">
        <f t="shared" si="29"/>
        <v>303.39999999999998</v>
      </c>
      <c r="N155" s="33">
        <f t="shared" si="30"/>
        <v>346.8</v>
      </c>
      <c r="O155" s="33">
        <f t="shared" si="31"/>
        <v>390.1</v>
      </c>
      <c r="P155" s="33">
        <f t="shared" si="32"/>
        <v>433.4</v>
      </c>
    </row>
    <row r="156" spans="1:16" x14ac:dyDescent="0.3">
      <c r="A156" s="40" t="e">
        <f>IF(Selbstdeklaration!$F$75=B156,F156/20*Selbstdeklaration!$F$76,0)</f>
        <v>#NUM!</v>
      </c>
      <c r="B156" s="35">
        <v>119500</v>
      </c>
      <c r="C156" s="33">
        <f t="shared" si="33"/>
        <v>435.91918148148267</v>
      </c>
      <c r="D156" s="34">
        <f t="shared" si="34"/>
        <v>3.6478592592592693E-3</v>
      </c>
      <c r="F156" s="33">
        <f t="shared" si="24"/>
        <v>84.080818518517333</v>
      </c>
      <c r="G156" s="33"/>
      <c r="H156" s="33">
        <f t="shared" si="35"/>
        <v>84.1</v>
      </c>
      <c r="I156" s="33">
        <f t="shared" si="25"/>
        <v>126.1</v>
      </c>
      <c r="J156" s="33">
        <f t="shared" si="26"/>
        <v>168.2</v>
      </c>
      <c r="K156" s="33">
        <f t="shared" si="27"/>
        <v>210.2</v>
      </c>
      <c r="L156" s="33">
        <f t="shared" si="28"/>
        <v>252.2</v>
      </c>
      <c r="M156" s="33">
        <f t="shared" si="29"/>
        <v>294.3</v>
      </c>
      <c r="N156" s="33">
        <f t="shared" si="30"/>
        <v>336.3</v>
      </c>
      <c r="O156" s="33">
        <f t="shared" si="31"/>
        <v>378.4</v>
      </c>
      <c r="P156" s="33">
        <f t="shared" si="32"/>
        <v>420.4</v>
      </c>
    </row>
    <row r="157" spans="1:16" x14ac:dyDescent="0.3">
      <c r="A157" s="40" t="e">
        <f>IF(Selbstdeklaration!$F$75=B157,F157/20*Selbstdeklaration!$F$76,0)</f>
        <v>#NUM!</v>
      </c>
      <c r="B157" s="32">
        <v>120000</v>
      </c>
      <c r="C157" s="33">
        <f t="shared" si="33"/>
        <v>438.53333333333455</v>
      </c>
      <c r="D157" s="34">
        <f t="shared" si="34"/>
        <v>3.6544444444444545E-3</v>
      </c>
      <c r="F157" s="33">
        <f t="shared" si="24"/>
        <v>81.466666666665446</v>
      </c>
      <c r="G157" s="33"/>
      <c r="H157" s="33">
        <f t="shared" si="35"/>
        <v>81.5</v>
      </c>
      <c r="I157" s="33">
        <f t="shared" si="25"/>
        <v>122.2</v>
      </c>
      <c r="J157" s="33">
        <f t="shared" si="26"/>
        <v>162.9</v>
      </c>
      <c r="K157" s="33">
        <f t="shared" si="27"/>
        <v>203.7</v>
      </c>
      <c r="L157" s="33">
        <f t="shared" si="28"/>
        <v>244.4</v>
      </c>
      <c r="M157" s="33">
        <f t="shared" si="29"/>
        <v>285.10000000000002</v>
      </c>
      <c r="N157" s="33">
        <f t="shared" si="30"/>
        <v>325.89999999999998</v>
      </c>
      <c r="O157" s="33">
        <f t="shared" si="31"/>
        <v>366.6</v>
      </c>
      <c r="P157" s="33">
        <f t="shared" si="32"/>
        <v>407.3</v>
      </c>
    </row>
    <row r="158" spans="1:16" x14ac:dyDescent="0.3">
      <c r="A158" s="40" t="e">
        <f>IF(Selbstdeklaration!$F$75=B158,F158/20*Selbstdeklaration!$F$76,0)</f>
        <v>#NUM!</v>
      </c>
      <c r="B158" s="32">
        <v>120500</v>
      </c>
      <c r="C158" s="33">
        <f t="shared" si="33"/>
        <v>441.15407037037158</v>
      </c>
      <c r="D158" s="34">
        <f t="shared" si="34"/>
        <v>3.6610296296296398E-3</v>
      </c>
      <c r="F158" s="33">
        <f t="shared" si="24"/>
        <v>78.845929629628415</v>
      </c>
      <c r="G158" s="33"/>
      <c r="H158" s="33">
        <f t="shared" si="35"/>
        <v>78.8</v>
      </c>
      <c r="I158" s="33">
        <f t="shared" si="25"/>
        <v>118.3</v>
      </c>
      <c r="J158" s="33">
        <f t="shared" si="26"/>
        <v>157.69999999999999</v>
      </c>
      <c r="K158" s="33">
        <f t="shared" si="27"/>
        <v>197.1</v>
      </c>
      <c r="L158" s="33">
        <f t="shared" si="28"/>
        <v>236.5</v>
      </c>
      <c r="M158" s="33">
        <f t="shared" si="29"/>
        <v>276</v>
      </c>
      <c r="N158" s="33">
        <f t="shared" si="30"/>
        <v>315.39999999999998</v>
      </c>
      <c r="O158" s="33">
        <f t="shared" si="31"/>
        <v>354.8</v>
      </c>
      <c r="P158" s="33">
        <f t="shared" si="32"/>
        <v>394.2</v>
      </c>
    </row>
    <row r="159" spans="1:16" x14ac:dyDescent="0.3">
      <c r="A159" s="40" t="e">
        <f>IF(Selbstdeklaration!$F$75=B159,F159/20*Selbstdeklaration!$F$76,0)</f>
        <v>#NUM!</v>
      </c>
      <c r="B159" s="32">
        <v>121000</v>
      </c>
      <c r="C159" s="33">
        <f t="shared" si="33"/>
        <v>443.78139259259382</v>
      </c>
      <c r="D159" s="34">
        <f t="shared" si="34"/>
        <v>3.667614814814825E-3</v>
      </c>
      <c r="F159" s="33">
        <f t="shared" si="24"/>
        <v>76.218607407406182</v>
      </c>
      <c r="G159" s="33"/>
      <c r="H159" s="33">
        <f t="shared" si="35"/>
        <v>76.2</v>
      </c>
      <c r="I159" s="33">
        <f t="shared" si="25"/>
        <v>114.3</v>
      </c>
      <c r="J159" s="33">
        <f t="shared" si="26"/>
        <v>152.4</v>
      </c>
      <c r="K159" s="33">
        <f t="shared" si="27"/>
        <v>190.5</v>
      </c>
      <c r="L159" s="33">
        <f t="shared" si="28"/>
        <v>228.7</v>
      </c>
      <c r="M159" s="33">
        <f t="shared" si="29"/>
        <v>266.8</v>
      </c>
      <c r="N159" s="33">
        <f t="shared" si="30"/>
        <v>304.89999999999998</v>
      </c>
      <c r="O159" s="33">
        <f t="shared" si="31"/>
        <v>343</v>
      </c>
      <c r="P159" s="33">
        <f t="shared" si="32"/>
        <v>381.1</v>
      </c>
    </row>
    <row r="160" spans="1:16" x14ac:dyDescent="0.3">
      <c r="A160" s="40" t="e">
        <f>IF(Selbstdeklaration!$F$75=B160,F160/20*Selbstdeklaration!$F$76,0)</f>
        <v>#NUM!</v>
      </c>
      <c r="B160" s="35">
        <v>121500</v>
      </c>
      <c r="C160" s="33">
        <f t="shared" si="33"/>
        <v>446.41530000000125</v>
      </c>
      <c r="D160" s="34">
        <f t="shared" si="34"/>
        <v>3.6742000000000103E-3</v>
      </c>
      <c r="F160" s="33">
        <f t="shared" si="24"/>
        <v>73.584699999998747</v>
      </c>
      <c r="G160" s="33"/>
      <c r="H160" s="33">
        <f t="shared" si="35"/>
        <v>73.599999999999994</v>
      </c>
      <c r="I160" s="33">
        <f t="shared" si="25"/>
        <v>110.4</v>
      </c>
      <c r="J160" s="33">
        <f t="shared" si="26"/>
        <v>147.19999999999999</v>
      </c>
      <c r="K160" s="33">
        <f t="shared" si="27"/>
        <v>184</v>
      </c>
      <c r="L160" s="33">
        <f t="shared" si="28"/>
        <v>220.8</v>
      </c>
      <c r="M160" s="33">
        <f t="shared" si="29"/>
        <v>257.5</v>
      </c>
      <c r="N160" s="33">
        <f t="shared" si="30"/>
        <v>294.3</v>
      </c>
      <c r="O160" s="33">
        <f t="shared" si="31"/>
        <v>331.1</v>
      </c>
      <c r="P160" s="33">
        <f t="shared" si="32"/>
        <v>367.9</v>
      </c>
    </row>
    <row r="161" spans="1:16" x14ac:dyDescent="0.3">
      <c r="A161" s="40" t="e">
        <f>IF(Selbstdeklaration!$F$75=B161,F161/20*Selbstdeklaration!$F$76,0)</f>
        <v>#NUM!</v>
      </c>
      <c r="B161" s="32">
        <v>122000</v>
      </c>
      <c r="C161" s="33">
        <f t="shared" si="33"/>
        <v>449.05579259259383</v>
      </c>
      <c r="D161" s="34">
        <f t="shared" si="34"/>
        <v>3.6807851851851955E-3</v>
      </c>
      <c r="F161" s="33">
        <f t="shared" si="24"/>
        <v>70.944207407406168</v>
      </c>
      <c r="G161" s="33"/>
      <c r="H161" s="33">
        <f t="shared" si="35"/>
        <v>70.900000000000006</v>
      </c>
      <c r="I161" s="33">
        <f t="shared" si="25"/>
        <v>106.4</v>
      </c>
      <c r="J161" s="33">
        <f t="shared" si="26"/>
        <v>141.9</v>
      </c>
      <c r="K161" s="33">
        <f t="shared" si="27"/>
        <v>177.4</v>
      </c>
      <c r="L161" s="33">
        <f t="shared" si="28"/>
        <v>212.8</v>
      </c>
      <c r="M161" s="33">
        <f t="shared" si="29"/>
        <v>248.3</v>
      </c>
      <c r="N161" s="33">
        <f t="shared" si="30"/>
        <v>283.8</v>
      </c>
      <c r="O161" s="33">
        <f t="shared" si="31"/>
        <v>319.2</v>
      </c>
      <c r="P161" s="33">
        <f t="shared" si="32"/>
        <v>354.7</v>
      </c>
    </row>
    <row r="162" spans="1:16" x14ac:dyDescent="0.3">
      <c r="A162" s="40" t="e">
        <f>IF(Selbstdeklaration!$F$75=B162,F162/20*Selbstdeklaration!$F$76,0)</f>
        <v>#NUM!</v>
      </c>
      <c r="B162" s="32">
        <v>122500</v>
      </c>
      <c r="C162" s="33">
        <f t="shared" si="33"/>
        <v>451.70287037037167</v>
      </c>
      <c r="D162" s="34">
        <f t="shared" si="34"/>
        <v>3.6873703703703808E-3</v>
      </c>
      <c r="F162" s="33">
        <f t="shared" si="24"/>
        <v>68.29712962962833</v>
      </c>
      <c r="G162" s="33"/>
      <c r="H162" s="33">
        <f t="shared" si="35"/>
        <v>68.3</v>
      </c>
      <c r="I162" s="33">
        <f t="shared" si="25"/>
        <v>102.4</v>
      </c>
      <c r="J162" s="33">
        <f t="shared" si="26"/>
        <v>136.6</v>
      </c>
      <c r="K162" s="33">
        <f t="shared" si="27"/>
        <v>170.7</v>
      </c>
      <c r="L162" s="33">
        <f t="shared" si="28"/>
        <v>204.9</v>
      </c>
      <c r="M162" s="33">
        <f t="shared" si="29"/>
        <v>239</v>
      </c>
      <c r="N162" s="33">
        <f t="shared" si="30"/>
        <v>273.2</v>
      </c>
      <c r="O162" s="33">
        <f t="shared" si="31"/>
        <v>307.3</v>
      </c>
      <c r="P162" s="33">
        <f t="shared" si="32"/>
        <v>341.5</v>
      </c>
    </row>
    <row r="163" spans="1:16" x14ac:dyDescent="0.3">
      <c r="A163" s="40" t="e">
        <f>IF(Selbstdeklaration!$F$75=B163,F163/20*Selbstdeklaration!$F$76,0)</f>
        <v>#NUM!</v>
      </c>
      <c r="B163" s="32">
        <v>123000</v>
      </c>
      <c r="C163" s="33">
        <f t="shared" si="33"/>
        <v>454.3565333333346</v>
      </c>
      <c r="D163" s="34">
        <f t="shared" si="34"/>
        <v>3.693955555555566E-3</v>
      </c>
      <c r="F163" s="33">
        <f t="shared" si="24"/>
        <v>65.643466666665404</v>
      </c>
      <c r="G163" s="33"/>
      <c r="H163" s="33">
        <f t="shared" si="35"/>
        <v>65.599999999999994</v>
      </c>
      <c r="I163" s="33">
        <f t="shared" si="25"/>
        <v>98.5</v>
      </c>
      <c r="J163" s="33">
        <f t="shared" si="26"/>
        <v>131.30000000000001</v>
      </c>
      <c r="K163" s="33">
        <f t="shared" si="27"/>
        <v>164.1</v>
      </c>
      <c r="L163" s="33">
        <f t="shared" si="28"/>
        <v>196.9</v>
      </c>
      <c r="M163" s="33">
        <f t="shared" si="29"/>
        <v>229.8</v>
      </c>
      <c r="N163" s="33">
        <f t="shared" si="30"/>
        <v>262.60000000000002</v>
      </c>
      <c r="O163" s="33">
        <f t="shared" si="31"/>
        <v>295.39999999999998</v>
      </c>
      <c r="P163" s="33">
        <f t="shared" si="32"/>
        <v>328.2</v>
      </c>
    </row>
    <row r="164" spans="1:16" x14ac:dyDescent="0.3">
      <c r="A164" s="40" t="e">
        <f>IF(Selbstdeklaration!$F$75=B164,F164/20*Selbstdeklaration!$F$76,0)</f>
        <v>#NUM!</v>
      </c>
      <c r="B164" s="32">
        <v>123500</v>
      </c>
      <c r="C164" s="33">
        <f t="shared" si="33"/>
        <v>457.01678148148278</v>
      </c>
      <c r="D164" s="34">
        <f t="shared" si="34"/>
        <v>3.7005407407407513E-3</v>
      </c>
      <c r="F164" s="33">
        <f t="shared" si="24"/>
        <v>62.983218518517219</v>
      </c>
      <c r="G164" s="33"/>
      <c r="H164" s="33">
        <f t="shared" si="35"/>
        <v>63</v>
      </c>
      <c r="I164" s="33">
        <f t="shared" si="25"/>
        <v>94.5</v>
      </c>
      <c r="J164" s="33">
        <f t="shared" si="26"/>
        <v>126</v>
      </c>
      <c r="K164" s="33">
        <f t="shared" si="27"/>
        <v>157.5</v>
      </c>
      <c r="L164" s="33">
        <f t="shared" si="28"/>
        <v>188.9</v>
      </c>
      <c r="M164" s="33">
        <f t="shared" si="29"/>
        <v>220.4</v>
      </c>
      <c r="N164" s="33">
        <f t="shared" si="30"/>
        <v>251.9</v>
      </c>
      <c r="O164" s="33">
        <f t="shared" si="31"/>
        <v>283.39999999999998</v>
      </c>
      <c r="P164" s="33">
        <f t="shared" si="32"/>
        <v>314.89999999999998</v>
      </c>
    </row>
    <row r="165" spans="1:16" x14ac:dyDescent="0.3">
      <c r="A165" s="40" t="e">
        <f>IF(Selbstdeklaration!$F$75=B165,F165/20*Selbstdeklaration!$F$76,0)</f>
        <v>#NUM!</v>
      </c>
      <c r="B165" s="32">
        <v>124000</v>
      </c>
      <c r="C165" s="33">
        <f t="shared" si="33"/>
        <v>459.68361481481611</v>
      </c>
      <c r="D165" s="34">
        <f t="shared" si="34"/>
        <v>3.7071259259259365E-3</v>
      </c>
      <c r="F165" s="33">
        <f t="shared" si="24"/>
        <v>60.31638518518389</v>
      </c>
      <c r="G165" s="33"/>
      <c r="H165" s="33">
        <f t="shared" si="35"/>
        <v>60.3</v>
      </c>
      <c r="I165" s="33">
        <f t="shared" si="25"/>
        <v>90.5</v>
      </c>
      <c r="J165" s="33">
        <f t="shared" si="26"/>
        <v>120.6</v>
      </c>
      <c r="K165" s="33">
        <f t="shared" si="27"/>
        <v>150.80000000000001</v>
      </c>
      <c r="L165" s="33">
        <f t="shared" si="28"/>
        <v>180.9</v>
      </c>
      <c r="M165" s="33">
        <f t="shared" si="29"/>
        <v>211.1</v>
      </c>
      <c r="N165" s="33">
        <f t="shared" si="30"/>
        <v>241.3</v>
      </c>
      <c r="O165" s="33">
        <f t="shared" si="31"/>
        <v>271.39999999999998</v>
      </c>
      <c r="P165" s="33">
        <f t="shared" si="32"/>
        <v>301.60000000000002</v>
      </c>
    </row>
    <row r="166" spans="1:16" x14ac:dyDescent="0.3">
      <c r="A166" s="40" t="e">
        <f>IF(Selbstdeklaration!$F$75=B166,F166/20*Selbstdeklaration!$F$76,0)</f>
        <v>#NUM!</v>
      </c>
      <c r="B166" s="32">
        <v>124500</v>
      </c>
      <c r="C166" s="33">
        <f t="shared" si="33"/>
        <v>462.35703333333464</v>
      </c>
      <c r="D166" s="34">
        <f t="shared" si="34"/>
        <v>3.7137111111111218E-3</v>
      </c>
      <c r="F166" s="33">
        <f t="shared" si="24"/>
        <v>57.642966666665359</v>
      </c>
      <c r="G166" s="33"/>
      <c r="H166" s="33">
        <f t="shared" si="35"/>
        <v>57.6</v>
      </c>
      <c r="I166" s="33">
        <f t="shared" si="25"/>
        <v>86.5</v>
      </c>
      <c r="J166" s="33">
        <f t="shared" si="26"/>
        <v>115.3</v>
      </c>
      <c r="K166" s="33">
        <f t="shared" si="27"/>
        <v>144.1</v>
      </c>
      <c r="L166" s="33">
        <f t="shared" si="28"/>
        <v>172.9</v>
      </c>
      <c r="M166" s="33">
        <f t="shared" si="29"/>
        <v>201.8</v>
      </c>
      <c r="N166" s="33">
        <f t="shared" si="30"/>
        <v>230.6</v>
      </c>
      <c r="O166" s="33">
        <f t="shared" si="31"/>
        <v>259.39999999999998</v>
      </c>
      <c r="P166" s="33">
        <f t="shared" si="32"/>
        <v>288.2</v>
      </c>
    </row>
    <row r="167" spans="1:16" x14ac:dyDescent="0.3">
      <c r="A167" s="40" t="e">
        <f>IF(Selbstdeklaration!$F$75=B167,F167/20*Selbstdeklaration!$F$76,0)</f>
        <v>#NUM!</v>
      </c>
      <c r="B167" s="32">
        <v>125000</v>
      </c>
      <c r="C167" s="33">
        <f t="shared" si="33"/>
        <v>465.03703703703837</v>
      </c>
      <c r="D167" s="34">
        <f t="shared" si="34"/>
        <v>3.720296296296307E-3</v>
      </c>
      <c r="F167" s="33">
        <f t="shared" si="24"/>
        <v>54.962962962961626</v>
      </c>
      <c r="G167" s="33"/>
      <c r="H167" s="33">
        <f t="shared" si="35"/>
        <v>55</v>
      </c>
      <c r="I167" s="33">
        <f t="shared" si="25"/>
        <v>82.4</v>
      </c>
      <c r="J167" s="33">
        <f t="shared" si="26"/>
        <v>109.9</v>
      </c>
      <c r="K167" s="33">
        <f t="shared" si="27"/>
        <v>137.4</v>
      </c>
      <c r="L167" s="33">
        <f t="shared" si="28"/>
        <v>164.9</v>
      </c>
      <c r="M167" s="33">
        <f t="shared" si="29"/>
        <v>192.4</v>
      </c>
      <c r="N167" s="33">
        <f t="shared" si="30"/>
        <v>219.9</v>
      </c>
      <c r="O167" s="33">
        <f t="shared" si="31"/>
        <v>247.3</v>
      </c>
      <c r="P167" s="33">
        <f t="shared" si="32"/>
        <v>274.8</v>
      </c>
    </row>
    <row r="168" spans="1:16" x14ac:dyDescent="0.3">
      <c r="A168" s="40" t="e">
        <f>IF(Selbstdeklaration!$F$75=B168,F168/20*Selbstdeklaration!$F$76,0)</f>
        <v>#NUM!</v>
      </c>
      <c r="B168" s="35">
        <v>125500</v>
      </c>
      <c r="C168" s="33">
        <f t="shared" si="33"/>
        <v>467.72362592592731</v>
      </c>
      <c r="D168" s="34">
        <f t="shared" si="34"/>
        <v>3.7268814814814923E-3</v>
      </c>
      <c r="F168" s="33">
        <f t="shared" si="24"/>
        <v>52.276374074072692</v>
      </c>
      <c r="G168" s="33"/>
      <c r="H168" s="33">
        <f t="shared" si="35"/>
        <v>52.3</v>
      </c>
      <c r="I168" s="33">
        <f t="shared" si="25"/>
        <v>78.400000000000006</v>
      </c>
      <c r="J168" s="33">
        <f t="shared" si="26"/>
        <v>104.6</v>
      </c>
      <c r="K168" s="33">
        <f t="shared" si="27"/>
        <v>130.69999999999999</v>
      </c>
      <c r="L168" s="33">
        <f t="shared" si="28"/>
        <v>156.80000000000001</v>
      </c>
      <c r="M168" s="33">
        <f t="shared" si="29"/>
        <v>183</v>
      </c>
      <c r="N168" s="33">
        <f t="shared" si="30"/>
        <v>209.1</v>
      </c>
      <c r="O168" s="33">
        <f t="shared" si="31"/>
        <v>235.2</v>
      </c>
      <c r="P168" s="33">
        <f t="shared" si="32"/>
        <v>261.39999999999998</v>
      </c>
    </row>
    <row r="169" spans="1:16" x14ac:dyDescent="0.3">
      <c r="A169" s="40" t="e">
        <f>IF(Selbstdeklaration!$F$75=B169,F169/20*Selbstdeklaration!$F$76,0)</f>
        <v>#NUM!</v>
      </c>
      <c r="B169" s="32">
        <v>126000</v>
      </c>
      <c r="C169" s="33">
        <f t="shared" si="33"/>
        <v>470.41680000000139</v>
      </c>
      <c r="D169" s="34">
        <f t="shared" si="34"/>
        <v>3.7334666666666775E-3</v>
      </c>
      <c r="F169" s="33">
        <f t="shared" si="24"/>
        <v>49.583199999998612</v>
      </c>
      <c r="G169" s="33"/>
      <c r="H169" s="33">
        <f t="shared" si="35"/>
        <v>49.6</v>
      </c>
      <c r="I169" s="33">
        <f t="shared" si="25"/>
        <v>74.400000000000006</v>
      </c>
      <c r="J169" s="33">
        <f t="shared" si="26"/>
        <v>99.2</v>
      </c>
      <c r="K169" s="33">
        <f t="shared" si="27"/>
        <v>124</v>
      </c>
      <c r="L169" s="33">
        <f t="shared" si="28"/>
        <v>148.69999999999999</v>
      </c>
      <c r="M169" s="33">
        <f t="shared" si="29"/>
        <v>173.5</v>
      </c>
      <c r="N169" s="33">
        <f t="shared" si="30"/>
        <v>198.3</v>
      </c>
      <c r="O169" s="33">
        <f t="shared" si="31"/>
        <v>223.1</v>
      </c>
      <c r="P169" s="33">
        <f t="shared" si="32"/>
        <v>247.9</v>
      </c>
    </row>
    <row r="170" spans="1:16" x14ac:dyDescent="0.3">
      <c r="A170" s="40" t="e">
        <f>IF(Selbstdeklaration!$F$75=B170,F170/20*Selbstdeklaration!$F$76,0)</f>
        <v>#NUM!</v>
      </c>
      <c r="B170" s="32">
        <v>126500</v>
      </c>
      <c r="C170" s="33">
        <f t="shared" si="33"/>
        <v>473.11655925926067</v>
      </c>
      <c r="D170" s="34">
        <f t="shared" si="34"/>
        <v>3.7400518518518628E-3</v>
      </c>
      <c r="F170" s="33">
        <f t="shared" si="24"/>
        <v>46.883440740739331</v>
      </c>
      <c r="G170" s="33"/>
      <c r="H170" s="33">
        <f t="shared" si="35"/>
        <v>46.9</v>
      </c>
      <c r="I170" s="33">
        <f t="shared" si="25"/>
        <v>70.3</v>
      </c>
      <c r="J170" s="33">
        <f t="shared" si="26"/>
        <v>93.8</v>
      </c>
      <c r="K170" s="33">
        <f t="shared" si="27"/>
        <v>117.2</v>
      </c>
      <c r="L170" s="33">
        <f t="shared" si="28"/>
        <v>140.69999999999999</v>
      </c>
      <c r="M170" s="33">
        <f t="shared" si="29"/>
        <v>164.1</v>
      </c>
      <c r="N170" s="33">
        <f t="shared" si="30"/>
        <v>187.5</v>
      </c>
      <c r="O170" s="33">
        <f t="shared" si="31"/>
        <v>211</v>
      </c>
      <c r="P170" s="33">
        <f t="shared" si="32"/>
        <v>234.4</v>
      </c>
    </row>
    <row r="171" spans="1:16" x14ac:dyDescent="0.3">
      <c r="A171" s="40" t="e">
        <f>IF(Selbstdeklaration!$F$75=B171,F171/20*Selbstdeklaration!$F$76,0)</f>
        <v>#NUM!</v>
      </c>
      <c r="B171" s="32">
        <v>127000</v>
      </c>
      <c r="C171" s="33">
        <f t="shared" si="33"/>
        <v>475.82290370370509</v>
      </c>
      <c r="D171" s="34">
        <f t="shared" si="34"/>
        <v>3.7466370370370481E-3</v>
      </c>
      <c r="F171" s="33">
        <f t="shared" si="24"/>
        <v>44.177096296294906</v>
      </c>
      <c r="G171" s="33"/>
      <c r="H171" s="33">
        <f t="shared" si="35"/>
        <v>44.2</v>
      </c>
      <c r="I171" s="33">
        <f t="shared" si="25"/>
        <v>66.3</v>
      </c>
      <c r="J171" s="33">
        <f t="shared" si="26"/>
        <v>88.4</v>
      </c>
      <c r="K171" s="33">
        <f t="shared" si="27"/>
        <v>110.4</v>
      </c>
      <c r="L171" s="33">
        <f t="shared" si="28"/>
        <v>132.5</v>
      </c>
      <c r="M171" s="33">
        <f t="shared" si="29"/>
        <v>154.6</v>
      </c>
      <c r="N171" s="33">
        <f t="shared" si="30"/>
        <v>176.7</v>
      </c>
      <c r="O171" s="33">
        <f t="shared" si="31"/>
        <v>198.8</v>
      </c>
      <c r="P171" s="33">
        <f t="shared" si="32"/>
        <v>220.9</v>
      </c>
    </row>
    <row r="172" spans="1:16" x14ac:dyDescent="0.3">
      <c r="A172" s="40" t="e">
        <f>IF(Selbstdeklaration!$F$75=B172,F172/20*Selbstdeklaration!$F$76,0)</f>
        <v>#NUM!</v>
      </c>
      <c r="B172" s="35">
        <v>127500</v>
      </c>
      <c r="C172" s="33">
        <f t="shared" si="33"/>
        <v>478.53583333333472</v>
      </c>
      <c r="D172" s="34">
        <f t="shared" si="34"/>
        <v>3.7532222222222333E-3</v>
      </c>
      <c r="F172" s="33">
        <f t="shared" si="24"/>
        <v>41.464166666665278</v>
      </c>
      <c r="G172" s="33"/>
      <c r="H172" s="33">
        <f t="shared" si="35"/>
        <v>41.5</v>
      </c>
      <c r="I172" s="33">
        <f t="shared" si="25"/>
        <v>62.2</v>
      </c>
      <c r="J172" s="33">
        <f t="shared" si="26"/>
        <v>82.9</v>
      </c>
      <c r="K172" s="33">
        <f t="shared" si="27"/>
        <v>103.7</v>
      </c>
      <c r="L172" s="33">
        <f t="shared" si="28"/>
        <v>124.4</v>
      </c>
      <c r="M172" s="33">
        <f t="shared" si="29"/>
        <v>145.1</v>
      </c>
      <c r="N172" s="33">
        <f t="shared" si="30"/>
        <v>165.9</v>
      </c>
      <c r="O172" s="33">
        <f t="shared" si="31"/>
        <v>186.6</v>
      </c>
      <c r="P172" s="33">
        <f t="shared" si="32"/>
        <v>207.3</v>
      </c>
    </row>
    <row r="173" spans="1:16" x14ac:dyDescent="0.3">
      <c r="A173" s="40" t="e">
        <f>IF(Selbstdeklaration!$F$75=B173,F173/20*Selbstdeklaration!$F$76,0)</f>
        <v>#NUM!</v>
      </c>
      <c r="B173" s="32">
        <v>128000</v>
      </c>
      <c r="C173" s="33">
        <f t="shared" si="33"/>
        <v>481.25534814814955</v>
      </c>
      <c r="D173" s="34">
        <f t="shared" si="34"/>
        <v>3.7598074074074186E-3</v>
      </c>
      <c r="F173" s="33">
        <f t="shared" si="24"/>
        <v>38.744651851850449</v>
      </c>
      <c r="G173" s="33"/>
      <c r="H173" s="33">
        <f t="shared" si="35"/>
        <v>38.700000000000003</v>
      </c>
      <c r="I173" s="33">
        <f t="shared" si="25"/>
        <v>58.1</v>
      </c>
      <c r="J173" s="33">
        <f t="shared" si="26"/>
        <v>77.5</v>
      </c>
      <c r="K173" s="33">
        <f t="shared" si="27"/>
        <v>96.9</v>
      </c>
      <c r="L173" s="33">
        <f t="shared" si="28"/>
        <v>116.2</v>
      </c>
      <c r="M173" s="33">
        <f t="shared" si="29"/>
        <v>135.6</v>
      </c>
      <c r="N173" s="33">
        <f t="shared" si="30"/>
        <v>155</v>
      </c>
      <c r="O173" s="33">
        <f t="shared" si="31"/>
        <v>174.4</v>
      </c>
      <c r="P173" s="33">
        <f t="shared" si="32"/>
        <v>193.7</v>
      </c>
    </row>
    <row r="174" spans="1:16" x14ac:dyDescent="0.3">
      <c r="A174" s="40" t="e">
        <f>IF(Selbstdeklaration!$F$75=B174,F174/20*Selbstdeklaration!$F$76,0)</f>
        <v>#NUM!</v>
      </c>
      <c r="B174" s="32">
        <v>128500</v>
      </c>
      <c r="C174" s="33">
        <f t="shared" si="33"/>
        <v>483.98144814814958</v>
      </c>
      <c r="D174" s="34">
        <f t="shared" si="34"/>
        <v>3.7663925925926038E-3</v>
      </c>
      <c r="F174" s="33">
        <f t="shared" si="24"/>
        <v>36.018551851850418</v>
      </c>
      <c r="G174" s="33"/>
      <c r="H174" s="33">
        <f t="shared" si="35"/>
        <v>36</v>
      </c>
      <c r="I174" s="33">
        <f t="shared" si="25"/>
        <v>54</v>
      </c>
      <c r="J174" s="33">
        <f t="shared" si="26"/>
        <v>72</v>
      </c>
      <c r="K174" s="33">
        <f t="shared" si="27"/>
        <v>90</v>
      </c>
      <c r="L174" s="33">
        <f t="shared" si="28"/>
        <v>108.1</v>
      </c>
      <c r="M174" s="33">
        <f t="shared" si="29"/>
        <v>126.1</v>
      </c>
      <c r="N174" s="33">
        <f t="shared" si="30"/>
        <v>144.1</v>
      </c>
      <c r="O174" s="33">
        <f t="shared" si="31"/>
        <v>162.1</v>
      </c>
      <c r="P174" s="33">
        <f t="shared" si="32"/>
        <v>180.1</v>
      </c>
    </row>
    <row r="175" spans="1:16" x14ac:dyDescent="0.3">
      <c r="A175" s="40" t="e">
        <f>IF(Selbstdeklaration!$F$75=B175,F175/20*Selbstdeklaration!$F$76,0)</f>
        <v>#NUM!</v>
      </c>
      <c r="B175" s="32">
        <v>129000</v>
      </c>
      <c r="C175" s="33">
        <f t="shared" si="33"/>
        <v>486.71413333333481</v>
      </c>
      <c r="D175" s="34">
        <f t="shared" si="34"/>
        <v>3.7729777777777891E-3</v>
      </c>
      <c r="F175" s="33">
        <f t="shared" si="24"/>
        <v>33.285866666665186</v>
      </c>
      <c r="G175" s="33"/>
      <c r="H175" s="33">
        <f t="shared" si="35"/>
        <v>33.299999999999997</v>
      </c>
      <c r="I175" s="33">
        <f t="shared" si="25"/>
        <v>49.9</v>
      </c>
      <c r="J175" s="33">
        <f t="shared" si="26"/>
        <v>66.599999999999994</v>
      </c>
      <c r="K175" s="33">
        <f t="shared" si="27"/>
        <v>83.2</v>
      </c>
      <c r="L175" s="33">
        <f t="shared" si="28"/>
        <v>99.9</v>
      </c>
      <c r="M175" s="33">
        <f t="shared" si="29"/>
        <v>116.5</v>
      </c>
      <c r="N175" s="33">
        <f t="shared" si="30"/>
        <v>133.1</v>
      </c>
      <c r="O175" s="33">
        <f t="shared" si="31"/>
        <v>149.80000000000001</v>
      </c>
      <c r="P175" s="33">
        <f t="shared" si="32"/>
        <v>166.4</v>
      </c>
    </row>
    <row r="176" spans="1:16" x14ac:dyDescent="0.3">
      <c r="A176" s="40" t="e">
        <f>IF(Selbstdeklaration!$F$75=B176,F176/20*Selbstdeklaration!$F$76,0)</f>
        <v>#NUM!</v>
      </c>
      <c r="B176" s="32">
        <v>129500</v>
      </c>
      <c r="C176" s="33">
        <f t="shared" si="33"/>
        <v>489.45340370370519</v>
      </c>
      <c r="D176" s="34">
        <f t="shared" si="34"/>
        <v>3.7795629629629743E-3</v>
      </c>
      <c r="F176" s="33">
        <f t="shared" si="24"/>
        <v>30.546596296294808</v>
      </c>
      <c r="G176" s="33"/>
      <c r="H176" s="33">
        <f t="shared" si="35"/>
        <v>30.5</v>
      </c>
      <c r="I176" s="33">
        <f t="shared" si="25"/>
        <v>45.8</v>
      </c>
      <c r="J176" s="33">
        <f t="shared" si="26"/>
        <v>61.1</v>
      </c>
      <c r="K176" s="33">
        <f t="shared" si="27"/>
        <v>76.400000000000006</v>
      </c>
      <c r="L176" s="33">
        <f t="shared" si="28"/>
        <v>91.6</v>
      </c>
      <c r="M176" s="33">
        <f t="shared" si="29"/>
        <v>106.9</v>
      </c>
      <c r="N176" s="33">
        <f t="shared" si="30"/>
        <v>122.2</v>
      </c>
      <c r="O176" s="33">
        <f t="shared" si="31"/>
        <v>137.5</v>
      </c>
      <c r="P176" s="33">
        <f t="shared" si="32"/>
        <v>152.69999999999999</v>
      </c>
    </row>
    <row r="177" spans="1:16" x14ac:dyDescent="0.3">
      <c r="A177" s="40" t="e">
        <f>IF(Selbstdeklaration!$F$75=B177,F177/20*Selbstdeklaration!$F$76,0)</f>
        <v>#NUM!</v>
      </c>
      <c r="B177" s="32">
        <v>130000</v>
      </c>
      <c r="C177" s="33">
        <f t="shared" si="33"/>
        <v>492.19925925926077</v>
      </c>
      <c r="D177" s="34">
        <f t="shared" si="34"/>
        <v>3.7861481481481596E-3</v>
      </c>
      <c r="F177" s="33">
        <f t="shared" si="24"/>
        <v>27.800740740739229</v>
      </c>
      <c r="G177" s="33"/>
      <c r="H177" s="33">
        <f t="shared" si="35"/>
        <v>27.8</v>
      </c>
      <c r="I177" s="33">
        <f t="shared" si="25"/>
        <v>41.7</v>
      </c>
      <c r="J177" s="33">
        <f t="shared" si="26"/>
        <v>55.6</v>
      </c>
      <c r="K177" s="33">
        <f t="shared" si="27"/>
        <v>69.5</v>
      </c>
      <c r="L177" s="33">
        <f t="shared" si="28"/>
        <v>83.4</v>
      </c>
      <c r="M177" s="33">
        <f t="shared" si="29"/>
        <v>97.3</v>
      </c>
      <c r="N177" s="33">
        <f t="shared" si="30"/>
        <v>111.2</v>
      </c>
      <c r="O177" s="33">
        <f t="shared" si="31"/>
        <v>125.1</v>
      </c>
      <c r="P177" s="33">
        <f t="shared" si="32"/>
        <v>139</v>
      </c>
    </row>
    <row r="178" spans="1:16" x14ac:dyDescent="0.3">
      <c r="A178" s="40" t="e">
        <f>IF(Selbstdeklaration!$F$75=B178,F178/20*Selbstdeklaration!$F$76,0)</f>
        <v>#NUM!</v>
      </c>
      <c r="B178" s="32">
        <v>130500</v>
      </c>
      <c r="C178" s="33">
        <f t="shared" si="33"/>
        <v>494.95170000000149</v>
      </c>
      <c r="D178" s="34">
        <f t="shared" si="34"/>
        <v>3.7927333333333448E-3</v>
      </c>
      <c r="F178" s="33">
        <f t="shared" si="24"/>
        <v>25.048299999998505</v>
      </c>
      <c r="G178" s="33"/>
      <c r="H178" s="33">
        <f t="shared" si="35"/>
        <v>25</v>
      </c>
      <c r="I178" s="33">
        <f t="shared" si="25"/>
        <v>37.6</v>
      </c>
      <c r="J178" s="33">
        <f t="shared" si="26"/>
        <v>50.1</v>
      </c>
      <c r="K178" s="33">
        <f t="shared" si="27"/>
        <v>62.6</v>
      </c>
      <c r="L178" s="33">
        <f t="shared" si="28"/>
        <v>75.099999999999994</v>
      </c>
      <c r="M178" s="33">
        <f t="shared" si="29"/>
        <v>87.7</v>
      </c>
      <c r="N178" s="33">
        <f t="shared" si="30"/>
        <v>100.2</v>
      </c>
      <c r="O178" s="33">
        <f t="shared" si="31"/>
        <v>112.7</v>
      </c>
      <c r="P178" s="33">
        <f t="shared" si="32"/>
        <v>125.2</v>
      </c>
    </row>
    <row r="179" spans="1:16" x14ac:dyDescent="0.3">
      <c r="A179" s="40" t="e">
        <f>IF(Selbstdeklaration!$F$75=B179,F179/20*Selbstdeklaration!$F$76,0)</f>
        <v>#NUM!</v>
      </c>
      <c r="B179" s="32">
        <v>131000</v>
      </c>
      <c r="C179" s="33">
        <f t="shared" si="33"/>
        <v>497.71072592592742</v>
      </c>
      <c r="D179" s="34">
        <f t="shared" si="34"/>
        <v>3.7993185185185301E-3</v>
      </c>
      <c r="F179" s="33">
        <f t="shared" si="24"/>
        <v>22.28927407407258</v>
      </c>
      <c r="G179" s="33"/>
      <c r="H179" s="33">
        <f t="shared" si="35"/>
        <v>22.3</v>
      </c>
      <c r="I179" s="33">
        <f t="shared" si="25"/>
        <v>33.4</v>
      </c>
      <c r="J179" s="33">
        <f t="shared" si="26"/>
        <v>44.6</v>
      </c>
      <c r="K179" s="33">
        <f t="shared" si="27"/>
        <v>55.7</v>
      </c>
      <c r="L179" s="33">
        <f t="shared" si="28"/>
        <v>66.900000000000006</v>
      </c>
      <c r="M179" s="33">
        <f t="shared" si="29"/>
        <v>78</v>
      </c>
      <c r="N179" s="33">
        <f t="shared" si="30"/>
        <v>89.2</v>
      </c>
      <c r="O179" s="33">
        <f t="shared" si="31"/>
        <v>100.3</v>
      </c>
      <c r="P179" s="33">
        <f t="shared" si="32"/>
        <v>111.4</v>
      </c>
    </row>
    <row r="180" spans="1:16" x14ac:dyDescent="0.3">
      <c r="A180" s="40" t="e">
        <f>IF(Selbstdeklaration!$F$75=B180,F180/20*Selbstdeklaration!$F$76,0)</f>
        <v>#NUM!</v>
      </c>
      <c r="B180" s="32">
        <v>131500</v>
      </c>
      <c r="C180" s="33">
        <f t="shared" si="33"/>
        <v>500.47633703703855</v>
      </c>
      <c r="D180" s="34">
        <f t="shared" si="34"/>
        <v>3.8059037037037153E-3</v>
      </c>
      <c r="F180" s="33">
        <f t="shared" si="24"/>
        <v>19.523662962961453</v>
      </c>
      <c r="G180" s="33"/>
      <c r="H180" s="33">
        <f t="shared" si="35"/>
        <v>19.5</v>
      </c>
      <c r="I180" s="33">
        <f t="shared" si="25"/>
        <v>29.3</v>
      </c>
      <c r="J180" s="33">
        <f t="shared" si="26"/>
        <v>39</v>
      </c>
      <c r="K180" s="33">
        <f t="shared" si="27"/>
        <v>48.8</v>
      </c>
      <c r="L180" s="33">
        <f t="shared" si="28"/>
        <v>58.6</v>
      </c>
      <c r="M180" s="33">
        <f t="shared" si="29"/>
        <v>68.3</v>
      </c>
      <c r="N180" s="33">
        <f t="shared" si="30"/>
        <v>78.099999999999994</v>
      </c>
      <c r="O180" s="33">
        <f t="shared" si="31"/>
        <v>87.9</v>
      </c>
      <c r="P180" s="33">
        <f t="shared" si="32"/>
        <v>97.6</v>
      </c>
    </row>
    <row r="181" spans="1:16" x14ac:dyDescent="0.3">
      <c r="A181" s="40" t="e">
        <f>IF(Selbstdeklaration!$F$75=B181,F181/20*Selbstdeklaration!$F$76,0)</f>
        <v>#NUM!</v>
      </c>
      <c r="B181" s="32">
        <v>132000</v>
      </c>
      <c r="C181" s="33">
        <f t="shared" si="33"/>
        <v>503.24853333333488</v>
      </c>
      <c r="D181" s="34">
        <f t="shared" si="34"/>
        <v>3.8124888888889006E-3</v>
      </c>
      <c r="F181" s="33">
        <f t="shared" si="24"/>
        <v>16.751466666665124</v>
      </c>
      <c r="G181" s="33"/>
      <c r="H181" s="33">
        <f t="shared" si="35"/>
        <v>16.8</v>
      </c>
      <c r="I181" s="33">
        <f t="shared" si="25"/>
        <v>25.1</v>
      </c>
      <c r="J181" s="33">
        <f t="shared" si="26"/>
        <v>33.5</v>
      </c>
      <c r="K181" s="33">
        <f t="shared" si="27"/>
        <v>41.9</v>
      </c>
      <c r="L181" s="33">
        <f t="shared" si="28"/>
        <v>50.3</v>
      </c>
      <c r="M181" s="33">
        <f t="shared" si="29"/>
        <v>58.6</v>
      </c>
      <c r="N181" s="33">
        <f t="shared" si="30"/>
        <v>67</v>
      </c>
      <c r="O181" s="33">
        <f t="shared" si="31"/>
        <v>75.400000000000006</v>
      </c>
      <c r="P181" s="33">
        <f t="shared" si="32"/>
        <v>83.8</v>
      </c>
    </row>
    <row r="182" spans="1:16" x14ac:dyDescent="0.3">
      <c r="A182" s="40" t="e">
        <f>IF(Selbstdeklaration!$F$75=B182,F182/20*Selbstdeklaration!$F$76,0)</f>
        <v>#NUM!</v>
      </c>
      <c r="B182" s="32">
        <v>132500</v>
      </c>
      <c r="C182" s="33">
        <f t="shared" si="33"/>
        <v>506.02731481481635</v>
      </c>
      <c r="D182" s="34">
        <f t="shared" si="34"/>
        <v>3.8190740740740858E-3</v>
      </c>
      <c r="F182" s="33">
        <f t="shared" si="24"/>
        <v>13.97268518518365</v>
      </c>
      <c r="G182" s="33"/>
      <c r="H182" s="33">
        <f t="shared" si="35"/>
        <v>14</v>
      </c>
      <c r="I182" s="33">
        <f t="shared" si="25"/>
        <v>21</v>
      </c>
      <c r="J182" s="33">
        <f t="shared" si="26"/>
        <v>27.9</v>
      </c>
      <c r="K182" s="33">
        <f t="shared" si="27"/>
        <v>34.9</v>
      </c>
      <c r="L182" s="33">
        <f t="shared" si="28"/>
        <v>41.9</v>
      </c>
      <c r="M182" s="33">
        <f t="shared" si="29"/>
        <v>48.9</v>
      </c>
      <c r="N182" s="33">
        <f t="shared" si="30"/>
        <v>55.9</v>
      </c>
      <c r="O182" s="33">
        <f t="shared" si="31"/>
        <v>62.9</v>
      </c>
      <c r="P182" s="33">
        <f t="shared" si="32"/>
        <v>69.900000000000006</v>
      </c>
    </row>
    <row r="183" spans="1:16" x14ac:dyDescent="0.3">
      <c r="A183" s="40" t="e">
        <f>IF(Selbstdeklaration!$F$75=B183,F183/20*Selbstdeklaration!$F$76,0)</f>
        <v>#NUM!</v>
      </c>
      <c r="B183" s="32">
        <v>133000</v>
      </c>
      <c r="C183" s="33">
        <f t="shared" si="33"/>
        <v>508.81268148148308</v>
      </c>
      <c r="D183" s="34">
        <f t="shared" si="34"/>
        <v>3.8256592592592711E-3</v>
      </c>
      <c r="F183" s="33">
        <f t="shared" si="24"/>
        <v>11.187318518516918</v>
      </c>
      <c r="G183" s="33"/>
      <c r="H183" s="33">
        <f t="shared" si="35"/>
        <v>11.2</v>
      </c>
      <c r="I183" s="33">
        <f t="shared" si="25"/>
        <v>16.8</v>
      </c>
      <c r="J183" s="33">
        <f t="shared" si="26"/>
        <v>22.4</v>
      </c>
      <c r="K183" s="33">
        <f t="shared" si="27"/>
        <v>28</v>
      </c>
      <c r="L183" s="33">
        <f t="shared" si="28"/>
        <v>33.6</v>
      </c>
      <c r="M183" s="33">
        <f t="shared" si="29"/>
        <v>39.200000000000003</v>
      </c>
      <c r="N183" s="33">
        <f t="shared" si="30"/>
        <v>44.7</v>
      </c>
      <c r="O183" s="33">
        <f t="shared" si="31"/>
        <v>50.3</v>
      </c>
      <c r="P183" s="33">
        <f t="shared" si="32"/>
        <v>55.9</v>
      </c>
    </row>
    <row r="184" spans="1:16" x14ac:dyDescent="0.3">
      <c r="A184" s="40" t="e">
        <f>IF(Selbstdeklaration!$F$75=B184,F184/20*Selbstdeklaration!$F$76,0)</f>
        <v>#NUM!</v>
      </c>
      <c r="B184" s="32">
        <v>133500</v>
      </c>
      <c r="C184" s="33">
        <f t="shared" si="33"/>
        <v>511.6046333333349</v>
      </c>
      <c r="D184" s="34">
        <f t="shared" si="34"/>
        <v>3.8322444444444563E-3</v>
      </c>
      <c r="F184" s="33">
        <v>0</v>
      </c>
      <c r="G184" s="33"/>
      <c r="H184" s="33">
        <f t="shared" si="35"/>
        <v>8.4</v>
      </c>
      <c r="I184" s="33">
        <f t="shared" si="25"/>
        <v>12.6</v>
      </c>
      <c r="J184" s="33">
        <f t="shared" si="26"/>
        <v>16.8</v>
      </c>
      <c r="K184" s="33">
        <f t="shared" si="27"/>
        <v>21</v>
      </c>
      <c r="L184" s="33">
        <f t="shared" si="28"/>
        <v>25.2</v>
      </c>
      <c r="M184" s="33">
        <f t="shared" si="29"/>
        <v>29.4</v>
      </c>
      <c r="N184" s="33">
        <f t="shared" si="30"/>
        <v>33.6</v>
      </c>
      <c r="O184" s="33">
        <f t="shared" si="31"/>
        <v>37.799999999999997</v>
      </c>
      <c r="P184" s="33">
        <f t="shared" si="32"/>
        <v>42</v>
      </c>
    </row>
    <row r="185" spans="1:16" x14ac:dyDescent="0.3">
      <c r="A185" s="40" t="e">
        <f>IF(Selbstdeklaration!$F$75=B185,F185/20*Selbstdeklaration!$F$76,0)</f>
        <v>#NUM!</v>
      </c>
      <c r="B185" s="32">
        <v>134000</v>
      </c>
      <c r="C185" s="33">
        <f t="shared" si="33"/>
        <v>514.40317037037198</v>
      </c>
      <c r="D185" s="34">
        <f t="shared" si="34"/>
        <v>3.8388296296296416E-3</v>
      </c>
      <c r="F185" s="33">
        <v>0</v>
      </c>
      <c r="G185" s="33"/>
      <c r="H185" s="33">
        <f t="shared" si="35"/>
        <v>5.6</v>
      </c>
      <c r="I185" s="33">
        <f t="shared" si="25"/>
        <v>8.4</v>
      </c>
      <c r="J185" s="33">
        <f t="shared" si="26"/>
        <v>11.2</v>
      </c>
      <c r="K185" s="33">
        <f t="shared" si="27"/>
        <v>14</v>
      </c>
      <c r="L185" s="33">
        <f t="shared" si="28"/>
        <v>16.8</v>
      </c>
      <c r="M185" s="33">
        <f t="shared" si="29"/>
        <v>19.600000000000001</v>
      </c>
      <c r="N185" s="33">
        <f t="shared" si="30"/>
        <v>22.4</v>
      </c>
      <c r="O185" s="33">
        <f t="shared" si="31"/>
        <v>25.2</v>
      </c>
      <c r="P185" s="33">
        <f t="shared" si="32"/>
        <v>28</v>
      </c>
    </row>
    <row r="186" spans="1:16" x14ac:dyDescent="0.3">
      <c r="A186" s="40" t="e">
        <f>IF(Selbstdeklaration!$F$75=B186,F186/20*Selbstdeklaration!$F$76,0)</f>
        <v>#NUM!</v>
      </c>
      <c r="B186" s="32">
        <v>134500</v>
      </c>
      <c r="C186" s="33">
        <f t="shared" si="33"/>
        <v>517.20829259259426</v>
      </c>
      <c r="D186" s="34">
        <f t="shared" si="34"/>
        <v>3.8454148148148268E-3</v>
      </c>
      <c r="F186" s="33">
        <v>0</v>
      </c>
      <c r="G186" s="33"/>
      <c r="H186" s="33">
        <f t="shared" si="35"/>
        <v>2.8</v>
      </c>
      <c r="I186" s="33">
        <f t="shared" si="25"/>
        <v>4.2</v>
      </c>
      <c r="J186" s="33">
        <f t="shared" si="26"/>
        <v>5.6</v>
      </c>
      <c r="K186" s="33">
        <f t="shared" si="27"/>
        <v>7</v>
      </c>
      <c r="L186" s="33">
        <f t="shared" si="28"/>
        <v>8.4</v>
      </c>
      <c r="M186" s="33">
        <f t="shared" si="29"/>
        <v>9.8000000000000007</v>
      </c>
      <c r="N186" s="33">
        <f t="shared" si="30"/>
        <v>11.2</v>
      </c>
      <c r="O186" s="33">
        <f t="shared" si="31"/>
        <v>12.6</v>
      </c>
      <c r="P186" s="33">
        <f t="shared" si="32"/>
        <v>14</v>
      </c>
    </row>
    <row r="187" spans="1:16" x14ac:dyDescent="0.3">
      <c r="A187" s="40" t="e">
        <f>IF(Selbstdeklaration!$F$75=B187,F187/20*Selbstdeklaration!$F$76,0)</f>
        <v>#NUM!</v>
      </c>
      <c r="B187" s="32">
        <v>135000</v>
      </c>
      <c r="C187" s="33">
        <f t="shared" si="33"/>
        <v>520.02</v>
      </c>
      <c r="D187" s="34">
        <v>3.852E-3</v>
      </c>
      <c r="F187" s="33">
        <v>0</v>
      </c>
      <c r="G187" s="33"/>
      <c r="H187" s="33">
        <f t="shared" si="35"/>
        <v>0</v>
      </c>
      <c r="I187" s="33">
        <f t="shared" si="25"/>
        <v>0</v>
      </c>
      <c r="J187" s="33">
        <f t="shared" si="26"/>
        <v>0</v>
      </c>
      <c r="K187" s="33">
        <f t="shared" si="27"/>
        <v>0</v>
      </c>
      <c r="L187" s="33">
        <f t="shared" si="28"/>
        <v>-0.1</v>
      </c>
      <c r="M187" s="33">
        <f t="shared" si="29"/>
        <v>-0.1</v>
      </c>
      <c r="N187" s="33">
        <f t="shared" si="30"/>
        <v>-0.1</v>
      </c>
      <c r="O187" s="33">
        <f t="shared" si="31"/>
        <v>-0.1</v>
      </c>
      <c r="P187" s="33">
        <f t="shared" si="32"/>
        <v>-0.1</v>
      </c>
    </row>
    <row r="188" spans="1:16" x14ac:dyDescent="0.3">
      <c r="B188" s="32"/>
    </row>
    <row r="189" spans="1:16" x14ac:dyDescent="0.3">
      <c r="B189" s="32"/>
    </row>
    <row r="190" spans="1:16" x14ac:dyDescent="0.3">
      <c r="A190" s="41" t="e">
        <f>SUM(A6:A187)</f>
        <v>#NUM!</v>
      </c>
      <c r="B190" s="32"/>
    </row>
    <row r="191" spans="1:16" x14ac:dyDescent="0.3">
      <c r="B191" s="32"/>
    </row>
  </sheetData>
  <printOptions gridLines="1"/>
  <pageMargins left="0.19685039370078741" right="0.39370078740157483" top="0.11811023622047245" bottom="0.59055118110236227" header="0.51181102362204722" footer="0.51181102362204722"/>
  <pageSetup paperSize="9" scale="7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showGridLines="0" showRowColHeaders="0" tabSelected="1" zoomScaleNormal="100" workbookViewId="0">
      <selection activeCell="H30" sqref="H30"/>
    </sheetView>
  </sheetViews>
  <sheetFormatPr baseColWidth="10" defaultRowHeight="13.2" x14ac:dyDescent="0.25"/>
  <cols>
    <col min="1" max="1" width="3.6640625" style="2" customWidth="1"/>
    <col min="2" max="3" width="11.44140625" customWidth="1"/>
    <col min="5" max="5" width="16.109375" customWidth="1"/>
    <col min="6" max="6" width="11.44140625" customWidth="1"/>
    <col min="8" max="8" width="11.44140625" customWidth="1"/>
  </cols>
  <sheetData>
    <row r="1" spans="1:7" ht="17.100000000000001" customHeight="1" x14ac:dyDescent="0.25"/>
    <row r="2" spans="1:7" ht="17.100000000000001" customHeight="1" x14ac:dyDescent="0.3">
      <c r="E2" s="8" t="s">
        <v>1</v>
      </c>
    </row>
    <row r="3" spans="1:7" ht="17.100000000000001" customHeight="1" x14ac:dyDescent="0.3">
      <c r="E3" s="8"/>
    </row>
    <row r="4" spans="1:7" ht="17.100000000000001" customHeight="1" x14ac:dyDescent="0.3">
      <c r="E4" s="8" t="s">
        <v>2</v>
      </c>
    </row>
    <row r="5" spans="1:7" ht="17.100000000000001" customHeight="1" x14ac:dyDescent="0.25">
      <c r="E5" t="s">
        <v>109</v>
      </c>
    </row>
    <row r="6" spans="1:7" ht="17.100000000000001" customHeight="1" x14ac:dyDescent="0.25"/>
    <row r="7" spans="1:7" s="1" customFormat="1" ht="17.100000000000001" customHeight="1" x14ac:dyDescent="0.25">
      <c r="A7" s="3" t="s">
        <v>12</v>
      </c>
      <c r="B7" s="1" t="s">
        <v>13</v>
      </c>
    </row>
    <row r="8" spans="1:7" s="1" customFormat="1" ht="17.100000000000001" customHeight="1" x14ac:dyDescent="0.25">
      <c r="A8" s="3"/>
      <c r="B8" s="4" t="s">
        <v>105</v>
      </c>
      <c r="D8" s="57"/>
      <c r="E8" s="57"/>
      <c r="F8" s="57"/>
      <c r="G8" s="57"/>
    </row>
    <row r="9" spans="1:7" ht="17.100000000000001" customHeight="1" x14ac:dyDescent="0.25">
      <c r="B9" t="s">
        <v>3</v>
      </c>
      <c r="D9" s="57"/>
      <c r="E9" s="57"/>
      <c r="F9" s="57"/>
      <c r="G9" s="57"/>
    </row>
    <row r="10" spans="1:7" ht="17.100000000000001" customHeight="1" x14ac:dyDescent="0.25">
      <c r="B10" t="s">
        <v>4</v>
      </c>
      <c r="D10" s="57"/>
      <c r="E10" s="57"/>
      <c r="F10" s="57"/>
      <c r="G10" s="57"/>
    </row>
    <row r="11" spans="1:7" ht="17.100000000000001" customHeight="1" x14ac:dyDescent="0.25">
      <c r="B11" t="s">
        <v>5</v>
      </c>
      <c r="D11" s="57"/>
      <c r="E11" s="57"/>
      <c r="F11" s="57"/>
      <c r="G11" s="57"/>
    </row>
    <row r="12" spans="1:7" ht="17.100000000000001" customHeight="1" x14ac:dyDescent="0.25">
      <c r="B12" t="s">
        <v>6</v>
      </c>
      <c r="D12" s="57"/>
      <c r="E12" s="57"/>
      <c r="F12" s="57"/>
      <c r="G12" s="57"/>
    </row>
    <row r="13" spans="1:7" ht="17.100000000000001" customHeight="1" x14ac:dyDescent="0.25">
      <c r="B13" t="s">
        <v>7</v>
      </c>
      <c r="D13" s="57"/>
      <c r="E13" s="57"/>
      <c r="F13" s="57"/>
      <c r="G13" s="57"/>
    </row>
    <row r="14" spans="1:7" ht="17.100000000000001" customHeight="1" x14ac:dyDescent="0.25">
      <c r="B14" t="s">
        <v>8</v>
      </c>
      <c r="D14" s="57"/>
      <c r="E14" s="57"/>
      <c r="F14" s="57"/>
      <c r="G14" s="57"/>
    </row>
    <row r="15" spans="1:7" ht="17.100000000000001" customHeight="1" x14ac:dyDescent="0.25">
      <c r="B15" t="s">
        <v>9</v>
      </c>
      <c r="D15" s="58"/>
      <c r="E15" s="60"/>
    </row>
    <row r="16" spans="1:7" ht="16.5" customHeight="1" x14ac:dyDescent="0.25"/>
    <row r="17" spans="1:8" s="1" customFormat="1" ht="17.100000000000001" customHeight="1" x14ac:dyDescent="0.25">
      <c r="A17" s="3" t="s">
        <v>14</v>
      </c>
      <c r="B17" s="1" t="s">
        <v>36</v>
      </c>
    </row>
    <row r="18" spans="1:8" ht="17.100000000000001" customHeight="1" x14ac:dyDescent="0.25">
      <c r="B18" t="s">
        <v>10</v>
      </c>
      <c r="H18" s="9"/>
    </row>
    <row r="19" spans="1:8" ht="17.100000000000001" customHeight="1" x14ac:dyDescent="0.25">
      <c r="B19" t="s">
        <v>37</v>
      </c>
      <c r="H19" s="9"/>
    </row>
    <row r="20" spans="1:8" ht="17.100000000000001" customHeight="1" x14ac:dyDescent="0.25">
      <c r="B20" t="s">
        <v>38</v>
      </c>
      <c r="H20" s="9">
        <v>0</v>
      </c>
    </row>
    <row r="21" spans="1:8" ht="17.100000000000001" customHeight="1" x14ac:dyDescent="0.25">
      <c r="G21" s="1" t="s">
        <v>43</v>
      </c>
      <c r="H21" s="1" t="s">
        <v>44</v>
      </c>
    </row>
    <row r="22" spans="1:8" ht="17.100000000000001" customHeight="1" x14ac:dyDescent="0.25">
      <c r="B22" t="s">
        <v>46</v>
      </c>
      <c r="G22" s="12"/>
      <c r="H22" s="12"/>
    </row>
    <row r="23" spans="1:8" ht="17.100000000000001" customHeight="1" x14ac:dyDescent="0.25">
      <c r="E23" s="39">
        <f>IF(H19="JA",G22+H22-100%,H23)</f>
        <v>0</v>
      </c>
      <c r="G23" t="s">
        <v>67</v>
      </c>
      <c r="H23" s="11">
        <f>G22+H22</f>
        <v>0</v>
      </c>
    </row>
    <row r="24" spans="1:8" s="1" customFormat="1" ht="17.100000000000001" customHeight="1" x14ac:dyDescent="0.25">
      <c r="A24" s="3" t="s">
        <v>15</v>
      </c>
      <c r="B24" s="1" t="s">
        <v>34</v>
      </c>
    </row>
    <row r="25" spans="1:8" s="4" customFormat="1" ht="17.100000000000001" customHeight="1" x14ac:dyDescent="0.25">
      <c r="A25" s="5"/>
      <c r="B25" s="4" t="s">
        <v>35</v>
      </c>
      <c r="H25" s="9"/>
    </row>
    <row r="26" spans="1:8" s="4" customFormat="1" ht="17.100000000000001" customHeight="1" x14ac:dyDescent="0.25">
      <c r="A26" s="5"/>
    </row>
    <row r="27" spans="1:8" s="1" customFormat="1" ht="17.100000000000001" customHeight="1" x14ac:dyDescent="0.25">
      <c r="A27" s="3" t="s">
        <v>33</v>
      </c>
      <c r="B27" s="1" t="s">
        <v>0</v>
      </c>
    </row>
    <row r="28" spans="1:8" ht="25.5" customHeight="1" x14ac:dyDescent="0.25">
      <c r="B28" s="56" t="s">
        <v>11</v>
      </c>
      <c r="C28" s="56"/>
      <c r="D28" s="56"/>
      <c r="E28" s="56"/>
      <c r="F28" s="56"/>
      <c r="G28" s="56"/>
      <c r="H28" s="56"/>
    </row>
    <row r="29" spans="1:8" s="1" customFormat="1" ht="17.100000000000001" customHeight="1" x14ac:dyDescent="0.25">
      <c r="A29" s="3">
        <v>1</v>
      </c>
      <c r="B29" s="1" t="s">
        <v>16</v>
      </c>
      <c r="G29" s="55" t="s">
        <v>112</v>
      </c>
      <c r="H29" s="55" t="s">
        <v>113</v>
      </c>
    </row>
    <row r="30" spans="1:8" ht="17.100000000000001" customHeight="1" x14ac:dyDescent="0.25">
      <c r="A30" s="2" t="s">
        <v>22</v>
      </c>
      <c r="B30" t="s">
        <v>17</v>
      </c>
      <c r="G30" s="9"/>
      <c r="H30" s="9"/>
    </row>
    <row r="31" spans="1:8" ht="17.100000000000001" customHeight="1" x14ac:dyDescent="0.25">
      <c r="A31" s="2" t="s">
        <v>23</v>
      </c>
      <c r="B31" t="s">
        <v>18</v>
      </c>
      <c r="G31" s="9"/>
      <c r="H31" s="9"/>
    </row>
    <row r="32" spans="1:8" ht="17.100000000000001" customHeight="1" x14ac:dyDescent="0.25">
      <c r="A32" s="2" t="s">
        <v>24</v>
      </c>
      <c r="B32" t="s">
        <v>19</v>
      </c>
      <c r="G32" s="9"/>
      <c r="H32" s="9"/>
    </row>
    <row r="33" spans="1:8" ht="17.100000000000001" customHeight="1" x14ac:dyDescent="0.25">
      <c r="A33" s="2" t="s">
        <v>25</v>
      </c>
      <c r="B33" t="s">
        <v>20</v>
      </c>
      <c r="H33">
        <f>G30+H30+G31+H31+G32+H32</f>
        <v>0</v>
      </c>
    </row>
    <row r="34" spans="1:8" s="1" customFormat="1" ht="17.100000000000001" customHeight="1" x14ac:dyDescent="0.25">
      <c r="A34" s="3">
        <v>2</v>
      </c>
      <c r="B34" s="1" t="s">
        <v>21</v>
      </c>
    </row>
    <row r="35" spans="1:8" ht="17.100000000000001" customHeight="1" x14ac:dyDescent="0.25">
      <c r="A35" s="2" t="s">
        <v>26</v>
      </c>
      <c r="B35" t="s">
        <v>106</v>
      </c>
      <c r="G35" s="9"/>
      <c r="H35" s="54">
        <f>G35*20%</f>
        <v>0</v>
      </c>
    </row>
    <row r="36" spans="1:8" ht="17.100000000000001" customHeight="1" x14ac:dyDescent="0.25">
      <c r="A36" s="2" t="s">
        <v>27</v>
      </c>
      <c r="B36" t="s">
        <v>48</v>
      </c>
      <c r="H36" s="6">
        <f>H20*9600</f>
        <v>0</v>
      </c>
    </row>
    <row r="37" spans="1:8" s="1" customFormat="1" ht="17.100000000000001" customHeight="1" x14ac:dyDescent="0.25">
      <c r="A37" s="3">
        <v>3</v>
      </c>
      <c r="B37" s="1" t="s">
        <v>28</v>
      </c>
    </row>
    <row r="38" spans="1:8" ht="17.100000000000001" customHeight="1" x14ac:dyDescent="0.25">
      <c r="A38" s="2" t="s">
        <v>29</v>
      </c>
      <c r="B38" t="s">
        <v>39</v>
      </c>
      <c r="H38">
        <v>6000</v>
      </c>
    </row>
    <row r="39" spans="1:8" ht="17.100000000000001" customHeight="1" x14ac:dyDescent="0.25">
      <c r="A39" s="2" t="s">
        <v>30</v>
      </c>
      <c r="B39" t="s">
        <v>40</v>
      </c>
      <c r="H39">
        <f>H18*12000</f>
        <v>0</v>
      </c>
    </row>
    <row r="40" spans="1:8" ht="17.100000000000001" customHeight="1" x14ac:dyDescent="0.25">
      <c r="A40" s="2" t="s">
        <v>31</v>
      </c>
      <c r="B40" t="s">
        <v>41</v>
      </c>
      <c r="F40" s="48" t="e">
        <f>MROUND((H42-250),500)</f>
        <v>#NUM!</v>
      </c>
      <c r="H40">
        <f>IF(H19="JA",3000,0)</f>
        <v>0</v>
      </c>
    </row>
    <row r="41" spans="1:8" ht="17.100000000000001" customHeight="1" x14ac:dyDescent="0.25">
      <c r="A41" s="2" t="s">
        <v>32</v>
      </c>
      <c r="B41" t="s">
        <v>42</v>
      </c>
      <c r="H41" s="9"/>
    </row>
    <row r="42" spans="1:8" s="1" customFormat="1" ht="17.100000000000001" customHeight="1" x14ac:dyDescent="0.25">
      <c r="A42" s="3">
        <v>4</v>
      </c>
      <c r="B42" s="1" t="s">
        <v>45</v>
      </c>
      <c r="H42" s="1">
        <f>IF(H33+H35+H36-H38-H39-H40-H41&lt;0,0,(H33+H35+H36-H38-H39-H40-H41))</f>
        <v>0</v>
      </c>
    </row>
    <row r="43" spans="1:8" ht="8.25" customHeight="1" x14ac:dyDescent="0.25"/>
    <row r="44" spans="1:8" s="1" customFormat="1" ht="17.100000000000001" customHeight="1" x14ac:dyDescent="0.25">
      <c r="A44" s="3" t="s">
        <v>47</v>
      </c>
      <c r="B44" s="1" t="s">
        <v>110</v>
      </c>
    </row>
    <row r="45" spans="1:8" ht="17.100000000000001" customHeight="1" x14ac:dyDescent="0.25">
      <c r="B45" t="s">
        <v>49</v>
      </c>
      <c r="E45" s="58"/>
      <c r="F45" s="59"/>
      <c r="G45" s="59"/>
      <c r="H45" s="60"/>
    </row>
    <row r="46" spans="1:8" ht="17.100000000000001" customHeight="1" x14ac:dyDescent="0.25">
      <c r="B46" t="s">
        <v>5</v>
      </c>
      <c r="E46" s="58"/>
      <c r="F46" s="59"/>
      <c r="G46" s="59"/>
      <c r="H46" s="60"/>
    </row>
    <row r="47" spans="1:8" ht="17.100000000000001" customHeight="1" x14ac:dyDescent="0.25">
      <c r="B47" t="s">
        <v>6</v>
      </c>
      <c r="E47" s="58"/>
      <c r="F47" s="59"/>
      <c r="G47" s="59"/>
      <c r="H47" s="60"/>
    </row>
    <row r="48" spans="1:8" ht="17.100000000000001" customHeight="1" x14ac:dyDescent="0.25"/>
    <row r="49" spans="1:8" ht="17.100000000000001" customHeight="1" x14ac:dyDescent="0.25">
      <c r="B49" t="s">
        <v>50</v>
      </c>
      <c r="E49" s="13" t="s">
        <v>87</v>
      </c>
      <c r="F49" s="14"/>
      <c r="G49" s="11">
        <f>+F49*20%</f>
        <v>0</v>
      </c>
      <c r="H49" t="s">
        <v>86</v>
      </c>
    </row>
    <row r="50" spans="1:8" ht="17.100000000000001" customHeight="1" x14ac:dyDescent="0.25">
      <c r="B50" t="s">
        <v>60</v>
      </c>
      <c r="E50" t="s">
        <v>88</v>
      </c>
      <c r="F50" s="15"/>
    </row>
    <row r="51" spans="1:8" ht="17.100000000000001" customHeight="1" x14ac:dyDescent="0.25">
      <c r="B51" t="s">
        <v>89</v>
      </c>
      <c r="F51" s="9"/>
    </row>
    <row r="52" spans="1:8" ht="17.100000000000001" customHeight="1" x14ac:dyDescent="0.25"/>
    <row r="53" spans="1:8" ht="17.100000000000001" customHeight="1" x14ac:dyDescent="0.25">
      <c r="B53" t="s">
        <v>92</v>
      </c>
      <c r="F53" s="9">
        <v>0</v>
      </c>
    </row>
    <row r="54" spans="1:8" ht="17.100000000000001" customHeight="1" x14ac:dyDescent="0.25"/>
    <row r="55" spans="1:8" ht="17.100000000000001" customHeight="1" x14ac:dyDescent="0.25">
      <c r="B55" s="53"/>
      <c r="C55" t="s">
        <v>104</v>
      </c>
    </row>
    <row r="56" spans="1:8" ht="17.100000000000001" customHeight="1" x14ac:dyDescent="0.25"/>
    <row r="57" spans="1:8" ht="17.100000000000001" customHeight="1" x14ac:dyDescent="0.25">
      <c r="B57" t="s">
        <v>51</v>
      </c>
    </row>
    <row r="58" spans="1:8" ht="17.100000000000001" customHeight="1" x14ac:dyDescent="0.25">
      <c r="B58" s="61"/>
      <c r="C58" s="62"/>
      <c r="D58" s="62"/>
      <c r="E58" s="62"/>
      <c r="F58" s="62"/>
      <c r="G58" s="62"/>
      <c r="H58" s="63"/>
    </row>
    <row r="59" spans="1:8" ht="17.100000000000001" customHeight="1" x14ac:dyDescent="0.25">
      <c r="B59" s="64"/>
      <c r="C59" s="65"/>
      <c r="D59" s="65"/>
      <c r="E59" s="65"/>
      <c r="F59" s="65"/>
      <c r="G59" s="65"/>
      <c r="H59" s="66"/>
    </row>
    <row r="60" spans="1:8" ht="17.100000000000001" customHeight="1" x14ac:dyDescent="0.25"/>
    <row r="61" spans="1:8" s="1" customFormat="1" ht="17.100000000000001" customHeight="1" x14ac:dyDescent="0.25">
      <c r="A61" s="3" t="s">
        <v>52</v>
      </c>
      <c r="B61" s="1" t="s">
        <v>96</v>
      </c>
    </row>
    <row r="62" spans="1:8" ht="17.100000000000001" customHeight="1" x14ac:dyDescent="0.25">
      <c r="B62" t="s">
        <v>98</v>
      </c>
      <c r="D62" s="58"/>
      <c r="E62" s="59"/>
      <c r="F62" s="60"/>
    </row>
    <row r="63" spans="1:8" ht="17.100000000000001" customHeight="1" x14ac:dyDescent="0.25">
      <c r="B63" t="s">
        <v>99</v>
      </c>
      <c r="D63" s="58"/>
      <c r="E63" s="59"/>
      <c r="F63" s="60"/>
    </row>
    <row r="64" spans="1:8" ht="17.100000000000001" customHeight="1" x14ac:dyDescent="0.25">
      <c r="B64" t="s">
        <v>100</v>
      </c>
      <c r="D64" s="58"/>
      <c r="E64" s="59"/>
      <c r="F64" s="60"/>
    </row>
    <row r="65" spans="1:8" ht="17.100000000000001" customHeight="1" x14ac:dyDescent="0.25"/>
    <row r="66" spans="1:8" s="1" customFormat="1" ht="17.100000000000001" customHeight="1" x14ac:dyDescent="0.25">
      <c r="A66" s="3" t="s">
        <v>56</v>
      </c>
      <c r="B66" s="1" t="s">
        <v>53</v>
      </c>
    </row>
    <row r="67" spans="1:8" ht="41.25" customHeight="1" x14ac:dyDescent="0.25">
      <c r="B67" s="56" t="s">
        <v>71</v>
      </c>
      <c r="C67" s="56"/>
      <c r="D67" s="56"/>
      <c r="E67" s="56"/>
      <c r="F67" s="56"/>
      <c r="G67" s="56"/>
      <c r="H67" s="56"/>
    </row>
    <row r="68" spans="1:8" ht="17.100000000000001" customHeight="1" x14ac:dyDescent="0.25"/>
    <row r="69" spans="1:8" ht="17.100000000000001" customHeight="1" x14ac:dyDescent="0.25">
      <c r="B69" s="10"/>
      <c r="C69" s="10"/>
      <c r="E69" s="7"/>
      <c r="F69" s="7"/>
      <c r="G69" s="7"/>
      <c r="H69" s="7"/>
    </row>
    <row r="70" spans="1:8" ht="17.100000000000001" customHeight="1" x14ac:dyDescent="0.25">
      <c r="B70" t="s">
        <v>54</v>
      </c>
      <c r="E70" t="s">
        <v>55</v>
      </c>
    </row>
    <row r="71" spans="1:8" ht="17.100000000000001" customHeight="1" x14ac:dyDescent="0.25"/>
    <row r="72" spans="1:8" s="1" customFormat="1" ht="17.100000000000001" customHeight="1" x14ac:dyDescent="0.25">
      <c r="A72" s="3" t="s">
        <v>95</v>
      </c>
      <c r="B72" s="1" t="s">
        <v>57</v>
      </c>
    </row>
    <row r="73" spans="1:8" ht="28.5" customHeight="1" x14ac:dyDescent="0.25">
      <c r="B73" s="56" t="s">
        <v>58</v>
      </c>
      <c r="C73" s="56"/>
      <c r="D73" s="56"/>
      <c r="E73" s="56"/>
      <c r="F73" s="56"/>
      <c r="G73" s="56"/>
      <c r="H73" s="56"/>
    </row>
    <row r="74" spans="1:8" ht="17.100000000000001" customHeight="1" x14ac:dyDescent="0.25"/>
    <row r="75" spans="1:8" ht="17.100000000000001" customHeight="1" x14ac:dyDescent="0.25">
      <c r="B75" t="s">
        <v>0</v>
      </c>
      <c r="E75" s="38"/>
      <c r="F75" s="43" t="e">
        <f>F40</f>
        <v>#NUM!</v>
      </c>
    </row>
    <row r="76" spans="1:8" ht="17.100000000000001" customHeight="1" x14ac:dyDescent="0.25">
      <c r="B76" t="s">
        <v>90</v>
      </c>
      <c r="F76" s="42">
        <f>IF(G49&lt;E23,G49,H23)*100</f>
        <v>0</v>
      </c>
    </row>
    <row r="77" spans="1:8" ht="17.100000000000001" customHeight="1" x14ac:dyDescent="0.25">
      <c r="B77" t="s">
        <v>94</v>
      </c>
      <c r="F77" s="44" t="e">
        <f>ROUND(Tabelle_Beiträge_Gutscheine!A190,1)</f>
        <v>#NUM!</v>
      </c>
    </row>
    <row r="78" spans="1:8" ht="17.100000000000001" customHeight="1" x14ac:dyDescent="0.25">
      <c r="B78" t="s">
        <v>91</v>
      </c>
      <c r="F78" s="44"/>
    </row>
    <row r="79" spans="1:8" ht="17.100000000000001" customHeight="1" x14ac:dyDescent="0.25"/>
    <row r="80" spans="1:8" ht="27.75" customHeight="1" x14ac:dyDescent="0.25">
      <c r="B80" s="56" t="s">
        <v>59</v>
      </c>
      <c r="C80" s="56"/>
      <c r="D80" s="56"/>
      <c r="E80" s="56"/>
      <c r="F80" s="56"/>
      <c r="G80" s="56"/>
      <c r="H80" s="56"/>
    </row>
    <row r="81" spans="1:3" ht="17.100000000000001" customHeight="1" x14ac:dyDescent="0.25"/>
    <row r="82" spans="1:3" ht="17.100000000000001" customHeight="1" x14ac:dyDescent="0.25">
      <c r="A82" s="3" t="s">
        <v>107</v>
      </c>
      <c r="B82" s="1" t="s">
        <v>108</v>
      </c>
      <c r="C82" s="1"/>
    </row>
    <row r="83" spans="1:3" ht="17.100000000000001" customHeight="1" x14ac:dyDescent="0.25">
      <c r="B83" t="s">
        <v>111</v>
      </c>
    </row>
    <row r="84" spans="1:3" ht="17.100000000000001" customHeight="1" x14ac:dyDescent="0.25"/>
    <row r="85" spans="1:3" ht="17.100000000000001" customHeight="1" x14ac:dyDescent="0.25"/>
    <row r="86" spans="1:3" ht="17.100000000000001" customHeight="1" x14ac:dyDescent="0.25"/>
    <row r="87" spans="1:3" ht="17.100000000000001" customHeight="1" x14ac:dyDescent="0.25"/>
    <row r="88" spans="1:3" ht="17.100000000000001" customHeight="1" x14ac:dyDescent="0.25"/>
    <row r="89" spans="1:3" ht="17.100000000000001" customHeight="1" x14ac:dyDescent="0.25"/>
    <row r="90" spans="1:3" ht="17.100000000000001" customHeight="1" x14ac:dyDescent="0.25"/>
    <row r="91" spans="1:3" ht="17.100000000000001" customHeight="1" x14ac:dyDescent="0.25"/>
    <row r="92" spans="1:3" ht="17.100000000000001" customHeight="1" x14ac:dyDescent="0.25"/>
    <row r="93" spans="1:3" ht="17.100000000000001" customHeight="1" x14ac:dyDescent="0.25"/>
    <row r="94" spans="1:3" ht="17.100000000000001" customHeight="1" x14ac:dyDescent="0.25"/>
    <row r="95" spans="1:3" ht="17.100000000000001" customHeight="1" x14ac:dyDescent="0.25"/>
    <row r="96" spans="1:3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17.100000000000001" customHeight="1" x14ac:dyDescent="0.25"/>
    <row r="110" ht="17.100000000000001" customHeight="1" x14ac:dyDescent="0.25"/>
    <row r="111" ht="17.100000000000001" customHeight="1" x14ac:dyDescent="0.25"/>
    <row r="112" ht="17.100000000000001" customHeight="1" x14ac:dyDescent="0.25"/>
  </sheetData>
  <sheetProtection algorithmName="SHA-512" hashValue="hP9ttRVA3uTWusVMyF8rKXBWfOSDTsu9rJV8aGJ+lzXcsjuqGeIaN28bQcGwJkVoMVrrHu6e40GrdGKcV7ToxA==" saltValue="VDhW9ye0M93XHsjNtR0SxQ==" spinCount="100000" sheet="1" objects="1" scenarios="1"/>
  <mergeCells count="19">
    <mergeCell ref="D8:G8"/>
    <mergeCell ref="D9:G9"/>
    <mergeCell ref="D10:G10"/>
    <mergeCell ref="D11:G11"/>
    <mergeCell ref="D12:G12"/>
    <mergeCell ref="B80:H80"/>
    <mergeCell ref="D13:G13"/>
    <mergeCell ref="D63:F63"/>
    <mergeCell ref="D64:F64"/>
    <mergeCell ref="B67:H67"/>
    <mergeCell ref="B73:H73"/>
    <mergeCell ref="D62:F62"/>
    <mergeCell ref="D14:G14"/>
    <mergeCell ref="E45:H45"/>
    <mergeCell ref="E46:H46"/>
    <mergeCell ref="E47:H47"/>
    <mergeCell ref="B58:H59"/>
    <mergeCell ref="D15:E15"/>
    <mergeCell ref="B28:H28"/>
  </mergeCells>
  <conditionalFormatting sqref="A1:H1048576">
    <cfRule type="expression" dxfId="0" priority="1">
      <formula>CELL("Schutz",A1)=0</formula>
    </cfRule>
  </conditionalFormatting>
  <dataValidations count="1">
    <dataValidation type="date" operator="greaterThan" allowBlank="1" showInputMessage="1" showErrorMessage="1" sqref="F50">
      <formula1>43466</formula1>
    </dataValidation>
  </dataValidations>
  <pageMargins left="0.7" right="0.7" top="0.78740157499999996" bottom="0.78740157499999996" header="0.3" footer="0.3"/>
  <pageSetup paperSize="9" orientation="portrait" r:id="rId1"/>
  <rowBreaks count="1" manualBreakCount="1">
    <brk id="43" max="16383" man="1"/>
  </rowBreaks>
  <ignoredErrors>
    <ignoredError sqref="F77 F40 F7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Auswahlfelder!$A$4:$A$11</xm:f>
          </x14:formula1>
          <xm:sqref>H18</xm:sqref>
        </x14:dataValidation>
        <x14:dataValidation type="list" allowBlank="1" showInputMessage="1" showErrorMessage="1">
          <x14:formula1>
            <xm:f>Auswahlfelder!$A$16:$A$17</xm:f>
          </x14:formula1>
          <xm:sqref>H19</xm:sqref>
        </x14:dataValidation>
        <x14:dataValidation type="list" allowBlank="1" showInputMessage="1" showErrorMessage="1">
          <x14:formula1>
            <xm:f>Auswahlfelder!$A$4:$A$9</xm:f>
          </x14:formula1>
          <xm:sqref>H20</xm:sqref>
        </x14:dataValidation>
        <x14:dataValidation type="list" allowBlank="1" showInputMessage="1" showErrorMessage="1">
          <x14:formula1>
            <xm:f>Auswahlfelder!$A$26:$A$27</xm:f>
          </x14:formula1>
          <xm:sqref>H25</xm:sqref>
        </x14:dataValidation>
        <x14:dataValidation type="list" allowBlank="1" showInputMessage="1" showErrorMessage="1">
          <x14:formula1>
            <xm:f>Auswahlfelder!$C$4:$C$24</xm:f>
          </x14:formula1>
          <xm:sqref>G22:H22</xm:sqref>
        </x14:dataValidation>
        <x14:dataValidation type="list" allowBlank="1" showInputMessage="1" showErrorMessage="1">
          <x14:formula1>
            <xm:f>Auswahlfelder!$A$30:$A$38</xm:f>
          </x14:formula1>
          <xm:sqref>F49</xm:sqref>
        </x14:dataValidation>
        <x14:dataValidation type="list" allowBlank="1" showInputMessage="1" showErrorMessage="1">
          <x14:formula1>
            <xm:f>Auswahlfelder!$E$4:$E$11</xm:f>
          </x14:formula1>
          <xm:sqref>D15:E15</xm:sqref>
        </x14:dataValidation>
        <x14:dataValidation type="list" allowBlank="1" showInputMessage="1" showErrorMessage="1">
          <x14:formula1>
            <xm:f>Auswahlfelder!$D$30:$D$31</xm:f>
          </x14:formula1>
          <xm:sqref>B55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showGridLines="0" topLeftCell="B1" zoomScaleNormal="100" workbookViewId="0">
      <selection activeCell="D37" sqref="D37"/>
    </sheetView>
  </sheetViews>
  <sheetFormatPr baseColWidth="10" defaultColWidth="11.44140625" defaultRowHeight="14.4" x14ac:dyDescent="0.3"/>
  <cols>
    <col min="1" max="1" width="0" style="17" hidden="1" customWidth="1"/>
    <col min="2" max="2" width="16" style="17" customWidth="1"/>
    <col min="3" max="3" width="18.33203125" style="17" hidden="1" customWidth="1"/>
    <col min="4" max="4" width="15.6640625" style="49" customWidth="1"/>
    <col min="5" max="5" width="7" style="17" hidden="1" customWidth="1"/>
    <col min="6" max="6" width="13.6640625" style="17" hidden="1" customWidth="1"/>
    <col min="7" max="7" width="12.44140625" style="17" hidden="1" customWidth="1"/>
    <col min="8" max="8" width="11.88671875" style="17" bestFit="1" customWidth="1"/>
    <col min="9" max="16384" width="11.44140625" style="17"/>
  </cols>
  <sheetData>
    <row r="1" spans="1:16" s="45" customFormat="1" ht="15.6" x14ac:dyDescent="0.3">
      <c r="B1" s="46" t="s">
        <v>84</v>
      </c>
      <c r="D1" s="49"/>
    </row>
    <row r="2" spans="1:16" ht="15.6" x14ac:dyDescent="0.3">
      <c r="B2" s="19"/>
    </row>
    <row r="3" spans="1:16" x14ac:dyDescent="0.3">
      <c r="C3" s="20" t="s">
        <v>78</v>
      </c>
    </row>
    <row r="4" spans="1:16" ht="28.8" x14ac:dyDescent="0.3">
      <c r="B4" s="21" t="s">
        <v>79</v>
      </c>
      <c r="C4" s="22" t="s">
        <v>80</v>
      </c>
      <c r="D4" s="50" t="s">
        <v>85</v>
      </c>
      <c r="H4" s="23" t="s">
        <v>81</v>
      </c>
      <c r="I4" s="23" t="s">
        <v>81</v>
      </c>
      <c r="J4" s="23" t="s">
        <v>81</v>
      </c>
      <c r="K4" s="23" t="s">
        <v>81</v>
      </c>
      <c r="L4" s="23" t="s">
        <v>81</v>
      </c>
      <c r="M4" s="23" t="s">
        <v>81</v>
      </c>
      <c r="N4" s="23" t="s">
        <v>81</v>
      </c>
      <c r="O4" s="23" t="s">
        <v>81</v>
      </c>
      <c r="P4" s="23" t="s">
        <v>81</v>
      </c>
    </row>
    <row r="5" spans="1:16" x14ac:dyDescent="0.3">
      <c r="B5" s="47" t="s">
        <v>93</v>
      </c>
      <c r="C5" s="35" t="s">
        <v>82</v>
      </c>
      <c r="F5" s="28">
        <v>520</v>
      </c>
      <c r="H5" s="24">
        <v>0.2</v>
      </c>
      <c r="I5" s="24">
        <v>0.3</v>
      </c>
      <c r="J5" s="24">
        <v>0.4</v>
      </c>
      <c r="K5" s="24">
        <v>0.5</v>
      </c>
      <c r="L5" s="24">
        <v>0.6</v>
      </c>
      <c r="M5" s="24">
        <v>0.7</v>
      </c>
      <c r="N5" s="24">
        <v>0.8</v>
      </c>
      <c r="O5" s="24">
        <v>0.9</v>
      </c>
      <c r="P5" s="24">
        <v>1</v>
      </c>
    </row>
    <row r="6" spans="1:16" s="28" customFormat="1" ht="27.75" hidden="1" customHeight="1" x14ac:dyDescent="0.3">
      <c r="A6" s="40" t="e">
        <f>IF(Selbstdeklaration!F75&lt;B7,F7*Selbstdeklaration!$F$76/10,0)</f>
        <v>#NUM!</v>
      </c>
      <c r="B6" s="25" t="s">
        <v>82</v>
      </c>
      <c r="C6" s="26" t="s">
        <v>83</v>
      </c>
      <c r="D6" s="27"/>
      <c r="G6" s="17"/>
    </row>
    <row r="7" spans="1:16" s="32" customFormat="1" x14ac:dyDescent="0.3">
      <c r="A7" s="40" t="e">
        <f>IF(Selbstdeklaration!$F$75=B7,F7*Selbstdeklaration!$F$76/10,0)</f>
        <v>#NUM!</v>
      </c>
      <c r="B7" s="32">
        <v>45000</v>
      </c>
      <c r="C7" s="30">
        <v>120</v>
      </c>
      <c r="D7" s="49">
        <f>+C7/B7</f>
        <v>2.6666666666666666E-3</v>
      </c>
      <c r="F7" s="33">
        <f>+$F$5-C7</f>
        <v>400</v>
      </c>
      <c r="G7" s="17"/>
      <c r="H7" s="33">
        <f>ROUND($F$5-C7,1)</f>
        <v>400</v>
      </c>
      <c r="I7" s="33">
        <f>ROUND($F$5*1.5-C7*1.5,1)</f>
        <v>600</v>
      </c>
      <c r="J7" s="33">
        <f>ROUND($F$5*2-C7*2,1)</f>
        <v>800</v>
      </c>
      <c r="K7" s="33">
        <f>ROUND($F$5*2.5-C7*2.5,1)</f>
        <v>1000</v>
      </c>
      <c r="L7" s="33">
        <f>ROUND($F$5*3-C7*3,1)</f>
        <v>1200</v>
      </c>
      <c r="M7" s="33">
        <f>ROUND($F$5*3.5-C7*3.5,1)</f>
        <v>1400</v>
      </c>
      <c r="N7" s="33">
        <f>ROUND($F$5*4-C7*4,1)</f>
        <v>1600</v>
      </c>
      <c r="O7" s="33">
        <f>ROUND($F$5*4.5-C7*4.5,1)</f>
        <v>1800</v>
      </c>
      <c r="P7" s="33">
        <f>ROUND($F$5*5-C7*5,1)</f>
        <v>2000</v>
      </c>
    </row>
    <row r="8" spans="1:16" s="32" customFormat="1" hidden="1" x14ac:dyDescent="0.3">
      <c r="A8" s="40" t="e">
        <f>IF(Selbstdeklaration!$F$75=B8,F8*Selbstdeklaration!$F$76/10,0)</f>
        <v>#NUM!</v>
      </c>
      <c r="B8" s="32">
        <v>45500</v>
      </c>
      <c r="C8" s="33">
        <f>+B8*D8</f>
        <v>121.63295925925925</v>
      </c>
      <c r="D8" s="51">
        <f>D7+($D$187-$D$7)/90000*500</f>
        <v>2.6732518518518518E-3</v>
      </c>
      <c r="F8" s="33">
        <f t="shared" ref="F8:F71" si="0">+$F$5-C8</f>
        <v>398.36704074074078</v>
      </c>
      <c r="G8" s="17"/>
      <c r="H8" s="33">
        <f>ROUND($F$5-C8,1)</f>
        <v>398.4</v>
      </c>
      <c r="I8" s="33">
        <f t="shared" ref="I8:I71" si="1">ROUND($F$5*1.5-C8*1.5,1)</f>
        <v>597.6</v>
      </c>
      <c r="J8" s="33">
        <f t="shared" ref="J8:J71" si="2">ROUND($F$5*2-C8*2,1)</f>
        <v>796.7</v>
      </c>
      <c r="K8" s="33">
        <f t="shared" ref="K8:K71" si="3">ROUND($F$5*2.5-C8*2.5,1)</f>
        <v>995.9</v>
      </c>
      <c r="L8" s="33">
        <f t="shared" ref="L8:L71" si="4">ROUND($F$5*3-C8*3,1)</f>
        <v>1195.0999999999999</v>
      </c>
      <c r="M8" s="33">
        <f t="shared" ref="M8:M71" si="5">ROUND($F$5*3.5-C8*3.5,1)</f>
        <v>1394.3</v>
      </c>
      <c r="N8" s="33">
        <f t="shared" ref="N8:N71" si="6">ROUND($F$5*4-C8*4,1)</f>
        <v>1593.5</v>
      </c>
      <c r="O8" s="33">
        <f t="shared" ref="O8:O71" si="7">ROUND($F$5*4.5-C8*4.5,1)</f>
        <v>1792.7</v>
      </c>
      <c r="P8" s="33">
        <f t="shared" ref="P8:P71" si="8">ROUND($F$5*5-C8*5,1)</f>
        <v>1991.8</v>
      </c>
    </row>
    <row r="9" spans="1:16" s="32" customFormat="1" hidden="1" x14ac:dyDescent="0.3">
      <c r="A9" s="40" t="e">
        <f>IF(Selbstdeklaration!$F$75=B9,F9*Selbstdeklaration!$F$76/10,0)</f>
        <v>#NUM!</v>
      </c>
      <c r="B9" s="32">
        <v>46000</v>
      </c>
      <c r="C9" s="33">
        <f t="shared" ref="C9:C72" si="9">+B9*D9</f>
        <v>123.27250370370371</v>
      </c>
      <c r="D9" s="51">
        <f t="shared" ref="D9:D72" si="10">D8+($D$187-$D$7)/90000*500</f>
        <v>2.6798370370370371E-3</v>
      </c>
      <c r="F9" s="33">
        <f t="shared" si="0"/>
        <v>396.72749629629629</v>
      </c>
      <c r="G9" s="17"/>
      <c r="H9" s="33">
        <f t="shared" ref="H9:H72" si="11">ROUND($F$5-C9,1)</f>
        <v>396.7</v>
      </c>
      <c r="I9" s="33">
        <f t="shared" si="1"/>
        <v>595.1</v>
      </c>
      <c r="J9" s="33">
        <f t="shared" si="2"/>
        <v>793.5</v>
      </c>
      <c r="K9" s="33">
        <f t="shared" si="3"/>
        <v>991.8</v>
      </c>
      <c r="L9" s="33">
        <f t="shared" si="4"/>
        <v>1190.2</v>
      </c>
      <c r="M9" s="33">
        <f t="shared" si="5"/>
        <v>1388.5</v>
      </c>
      <c r="N9" s="33">
        <f t="shared" si="6"/>
        <v>1586.9</v>
      </c>
      <c r="O9" s="33">
        <f t="shared" si="7"/>
        <v>1785.3</v>
      </c>
      <c r="P9" s="33">
        <f t="shared" si="8"/>
        <v>1983.6</v>
      </c>
    </row>
    <row r="10" spans="1:16" s="32" customFormat="1" hidden="1" x14ac:dyDescent="0.3">
      <c r="A10" s="40" t="e">
        <f>IF(Selbstdeklaration!$F$75=B10,F10*Selbstdeklaration!$F$76/10,0)</f>
        <v>#NUM!</v>
      </c>
      <c r="B10" s="32">
        <v>46500</v>
      </c>
      <c r="C10" s="33">
        <f t="shared" si="9"/>
        <v>124.91863333333333</v>
      </c>
      <c r="D10" s="51">
        <f t="shared" si="10"/>
        <v>2.6864222222222223E-3</v>
      </c>
      <c r="F10" s="33">
        <f t="shared" si="0"/>
        <v>395.08136666666667</v>
      </c>
      <c r="G10" s="17"/>
      <c r="H10" s="33">
        <f t="shared" si="11"/>
        <v>395.1</v>
      </c>
      <c r="I10" s="33">
        <f t="shared" si="1"/>
        <v>592.6</v>
      </c>
      <c r="J10" s="33">
        <f t="shared" si="2"/>
        <v>790.2</v>
      </c>
      <c r="K10" s="33">
        <f t="shared" si="3"/>
        <v>987.7</v>
      </c>
      <c r="L10" s="33">
        <f t="shared" si="4"/>
        <v>1185.2</v>
      </c>
      <c r="M10" s="33">
        <f t="shared" si="5"/>
        <v>1382.8</v>
      </c>
      <c r="N10" s="33">
        <f t="shared" si="6"/>
        <v>1580.3</v>
      </c>
      <c r="O10" s="33">
        <f t="shared" si="7"/>
        <v>1777.9</v>
      </c>
      <c r="P10" s="33">
        <f t="shared" si="8"/>
        <v>1975.4</v>
      </c>
    </row>
    <row r="11" spans="1:16" s="32" customFormat="1" hidden="1" x14ac:dyDescent="0.3">
      <c r="A11" s="40" t="e">
        <f>IF(Selbstdeklaration!$F$75=B11,F11*Selbstdeklaration!$F$76/10,0)</f>
        <v>#NUM!</v>
      </c>
      <c r="B11" s="32">
        <v>47000</v>
      </c>
      <c r="C11" s="33">
        <f t="shared" si="9"/>
        <v>126.57134814814816</v>
      </c>
      <c r="D11" s="51">
        <f t="shared" si="10"/>
        <v>2.6930074074074076E-3</v>
      </c>
      <c r="F11" s="33">
        <f t="shared" si="0"/>
        <v>393.42865185185184</v>
      </c>
      <c r="G11" s="17"/>
      <c r="H11" s="33">
        <f t="shared" si="11"/>
        <v>393.4</v>
      </c>
      <c r="I11" s="33">
        <f t="shared" si="1"/>
        <v>590.1</v>
      </c>
      <c r="J11" s="33">
        <f t="shared" si="2"/>
        <v>786.9</v>
      </c>
      <c r="K11" s="33">
        <f t="shared" si="3"/>
        <v>983.6</v>
      </c>
      <c r="L11" s="33">
        <f t="shared" si="4"/>
        <v>1180.3</v>
      </c>
      <c r="M11" s="33">
        <f t="shared" si="5"/>
        <v>1377</v>
      </c>
      <c r="N11" s="33">
        <f t="shared" si="6"/>
        <v>1573.7</v>
      </c>
      <c r="O11" s="33">
        <f t="shared" si="7"/>
        <v>1770.4</v>
      </c>
      <c r="P11" s="33">
        <f t="shared" si="8"/>
        <v>1967.1</v>
      </c>
    </row>
    <row r="12" spans="1:16" s="28" customFormat="1" hidden="1" x14ac:dyDescent="0.3">
      <c r="A12" s="40" t="e">
        <f>IF(Selbstdeklaration!$F$75=B12,F12*Selbstdeklaration!$F$76/10,0)</f>
        <v>#NUM!</v>
      </c>
      <c r="B12" s="35">
        <v>47500</v>
      </c>
      <c r="C12" s="33">
        <f t="shared" si="9"/>
        <v>128.23064814814816</v>
      </c>
      <c r="D12" s="51">
        <f t="shared" si="10"/>
        <v>2.6995925925925928E-3</v>
      </c>
      <c r="F12" s="33">
        <f t="shared" si="0"/>
        <v>391.76935185185187</v>
      </c>
      <c r="G12" s="17"/>
      <c r="H12" s="33">
        <f t="shared" si="11"/>
        <v>391.8</v>
      </c>
      <c r="I12" s="33">
        <f t="shared" si="1"/>
        <v>587.70000000000005</v>
      </c>
      <c r="J12" s="33">
        <f t="shared" si="2"/>
        <v>783.5</v>
      </c>
      <c r="K12" s="33">
        <f t="shared" si="3"/>
        <v>979.4</v>
      </c>
      <c r="L12" s="33">
        <f t="shared" si="4"/>
        <v>1175.3</v>
      </c>
      <c r="M12" s="33">
        <f t="shared" si="5"/>
        <v>1371.2</v>
      </c>
      <c r="N12" s="33">
        <f t="shared" si="6"/>
        <v>1567.1</v>
      </c>
      <c r="O12" s="33">
        <f t="shared" si="7"/>
        <v>1763</v>
      </c>
      <c r="P12" s="33">
        <f t="shared" si="8"/>
        <v>1958.8</v>
      </c>
    </row>
    <row r="13" spans="1:16" hidden="1" x14ac:dyDescent="0.3">
      <c r="A13" s="40" t="e">
        <f>IF(Selbstdeklaration!$F$75=B13,F13*Selbstdeklaration!$F$76/10,0)</f>
        <v>#NUM!</v>
      </c>
      <c r="B13" s="32">
        <v>48000</v>
      </c>
      <c r="C13" s="33">
        <f t="shared" si="9"/>
        <v>129.89653333333334</v>
      </c>
      <c r="D13" s="51">
        <f t="shared" si="10"/>
        <v>2.7061777777777781E-3</v>
      </c>
      <c r="F13" s="33">
        <f t="shared" si="0"/>
        <v>390.10346666666669</v>
      </c>
      <c r="H13" s="33">
        <f t="shared" si="11"/>
        <v>390.1</v>
      </c>
      <c r="I13" s="33">
        <f t="shared" si="1"/>
        <v>585.20000000000005</v>
      </c>
      <c r="J13" s="33">
        <f t="shared" si="2"/>
        <v>780.2</v>
      </c>
      <c r="K13" s="33">
        <f t="shared" si="3"/>
        <v>975.3</v>
      </c>
      <c r="L13" s="33">
        <f t="shared" si="4"/>
        <v>1170.3</v>
      </c>
      <c r="M13" s="33">
        <f t="shared" si="5"/>
        <v>1365.4</v>
      </c>
      <c r="N13" s="33">
        <f t="shared" si="6"/>
        <v>1560.4</v>
      </c>
      <c r="O13" s="33">
        <f t="shared" si="7"/>
        <v>1755.5</v>
      </c>
      <c r="P13" s="33">
        <f t="shared" si="8"/>
        <v>1950.5</v>
      </c>
    </row>
    <row r="14" spans="1:16" hidden="1" x14ac:dyDescent="0.3">
      <c r="A14" s="40" t="e">
        <f>IF(Selbstdeklaration!$F$75=B14,F14*Selbstdeklaration!$F$76/10,0)</f>
        <v>#NUM!</v>
      </c>
      <c r="B14" s="32">
        <v>48500</v>
      </c>
      <c r="C14" s="33">
        <f t="shared" si="9"/>
        <v>131.56900370370371</v>
      </c>
      <c r="D14" s="51">
        <f t="shared" si="10"/>
        <v>2.7127629629629633E-3</v>
      </c>
      <c r="F14" s="33">
        <f t="shared" si="0"/>
        <v>388.43099629629626</v>
      </c>
      <c r="H14" s="33">
        <f t="shared" si="11"/>
        <v>388.4</v>
      </c>
      <c r="I14" s="33">
        <f t="shared" si="1"/>
        <v>582.6</v>
      </c>
      <c r="J14" s="33">
        <f t="shared" si="2"/>
        <v>776.9</v>
      </c>
      <c r="K14" s="33">
        <f t="shared" si="3"/>
        <v>971.1</v>
      </c>
      <c r="L14" s="33">
        <f t="shared" si="4"/>
        <v>1165.3</v>
      </c>
      <c r="M14" s="33">
        <f t="shared" si="5"/>
        <v>1359.5</v>
      </c>
      <c r="N14" s="33">
        <f t="shared" si="6"/>
        <v>1553.7</v>
      </c>
      <c r="O14" s="33">
        <f t="shared" si="7"/>
        <v>1747.9</v>
      </c>
      <c r="P14" s="33">
        <f t="shared" si="8"/>
        <v>1942.2</v>
      </c>
    </row>
    <row r="15" spans="1:16" hidden="1" x14ac:dyDescent="0.3">
      <c r="A15" s="40" t="e">
        <f>IF(Selbstdeklaration!$F$75=B15,F15*Selbstdeklaration!$F$76/10,0)</f>
        <v>#NUM!</v>
      </c>
      <c r="B15" s="32">
        <v>49000</v>
      </c>
      <c r="C15" s="33">
        <f t="shared" si="9"/>
        <v>133.24805925925929</v>
      </c>
      <c r="D15" s="51">
        <f t="shared" si="10"/>
        <v>2.7193481481481486E-3</v>
      </c>
      <c r="F15" s="33">
        <f t="shared" si="0"/>
        <v>386.75194074074068</v>
      </c>
      <c r="H15" s="33">
        <f t="shared" si="11"/>
        <v>386.8</v>
      </c>
      <c r="I15" s="33">
        <f t="shared" si="1"/>
        <v>580.1</v>
      </c>
      <c r="J15" s="33">
        <f t="shared" si="2"/>
        <v>773.5</v>
      </c>
      <c r="K15" s="33">
        <f t="shared" si="3"/>
        <v>966.9</v>
      </c>
      <c r="L15" s="33">
        <f t="shared" si="4"/>
        <v>1160.3</v>
      </c>
      <c r="M15" s="33">
        <f t="shared" si="5"/>
        <v>1353.6</v>
      </c>
      <c r="N15" s="33">
        <f t="shared" si="6"/>
        <v>1547</v>
      </c>
      <c r="O15" s="33">
        <f t="shared" si="7"/>
        <v>1740.4</v>
      </c>
      <c r="P15" s="33">
        <f t="shared" si="8"/>
        <v>1933.8</v>
      </c>
    </row>
    <row r="16" spans="1:16" hidden="1" x14ac:dyDescent="0.3">
      <c r="A16" s="40" t="e">
        <f>IF(Selbstdeklaration!$F$75=B16,F16*Selbstdeklaration!$F$76/10,0)</f>
        <v>#NUM!</v>
      </c>
      <c r="B16" s="35">
        <v>49500</v>
      </c>
      <c r="C16" s="33">
        <f t="shared" si="9"/>
        <v>134.93370000000002</v>
      </c>
      <c r="D16" s="51">
        <f t="shared" si="10"/>
        <v>2.7259333333333339E-3</v>
      </c>
      <c r="F16" s="33">
        <f t="shared" si="0"/>
        <v>385.06629999999996</v>
      </c>
      <c r="H16" s="33">
        <f t="shared" si="11"/>
        <v>385.1</v>
      </c>
      <c r="I16" s="33">
        <f t="shared" si="1"/>
        <v>577.6</v>
      </c>
      <c r="J16" s="33">
        <f t="shared" si="2"/>
        <v>770.1</v>
      </c>
      <c r="K16" s="33">
        <f t="shared" si="3"/>
        <v>962.7</v>
      </c>
      <c r="L16" s="33">
        <f t="shared" si="4"/>
        <v>1155.2</v>
      </c>
      <c r="M16" s="33">
        <f t="shared" si="5"/>
        <v>1347.7</v>
      </c>
      <c r="N16" s="33">
        <f t="shared" si="6"/>
        <v>1540.3</v>
      </c>
      <c r="O16" s="33">
        <f t="shared" si="7"/>
        <v>1732.8</v>
      </c>
      <c r="P16" s="33">
        <f t="shared" si="8"/>
        <v>1925.3</v>
      </c>
    </row>
    <row r="17" spans="1:16" x14ac:dyDescent="0.3">
      <c r="A17" s="40" t="e">
        <f>IF(Selbstdeklaration!$F$75=B17,F17*Selbstdeklaration!$F$76/10,0)</f>
        <v>#NUM!</v>
      </c>
      <c r="B17" s="32">
        <v>50000</v>
      </c>
      <c r="C17" s="33">
        <f t="shared" si="9"/>
        <v>136.62592592592597</v>
      </c>
      <c r="D17" s="51">
        <f t="shared" si="10"/>
        <v>2.7325185185185191E-3</v>
      </c>
      <c r="F17" s="33">
        <f t="shared" si="0"/>
        <v>383.37407407407403</v>
      </c>
      <c r="H17" s="33">
        <f t="shared" si="11"/>
        <v>383.4</v>
      </c>
      <c r="I17" s="33">
        <f t="shared" si="1"/>
        <v>575.1</v>
      </c>
      <c r="J17" s="33">
        <f t="shared" si="2"/>
        <v>766.7</v>
      </c>
      <c r="K17" s="33">
        <f t="shared" si="3"/>
        <v>958.4</v>
      </c>
      <c r="L17" s="33">
        <f t="shared" si="4"/>
        <v>1150.0999999999999</v>
      </c>
      <c r="M17" s="33">
        <f t="shared" si="5"/>
        <v>1341.8</v>
      </c>
      <c r="N17" s="33">
        <f t="shared" si="6"/>
        <v>1533.5</v>
      </c>
      <c r="O17" s="33">
        <f t="shared" si="7"/>
        <v>1725.2</v>
      </c>
      <c r="P17" s="33">
        <f t="shared" si="8"/>
        <v>1916.9</v>
      </c>
    </row>
    <row r="18" spans="1:16" hidden="1" x14ac:dyDescent="0.3">
      <c r="A18" s="40" t="e">
        <f>IF(Selbstdeklaration!$F$75=B18,F18*Selbstdeklaration!$F$76/10,0)</f>
        <v>#NUM!</v>
      </c>
      <c r="B18" s="32">
        <v>50500</v>
      </c>
      <c r="C18" s="33">
        <f t="shared" si="9"/>
        <v>138.32473703703707</v>
      </c>
      <c r="D18" s="51">
        <f t="shared" si="10"/>
        <v>2.7391037037037044E-3</v>
      </c>
      <c r="F18" s="33">
        <f t="shared" si="0"/>
        <v>381.67526296296296</v>
      </c>
      <c r="H18" s="33">
        <f t="shared" si="11"/>
        <v>381.7</v>
      </c>
      <c r="I18" s="33">
        <f t="shared" si="1"/>
        <v>572.5</v>
      </c>
      <c r="J18" s="33">
        <f t="shared" si="2"/>
        <v>763.4</v>
      </c>
      <c r="K18" s="33">
        <f t="shared" si="3"/>
        <v>954.2</v>
      </c>
      <c r="L18" s="33">
        <f t="shared" si="4"/>
        <v>1145</v>
      </c>
      <c r="M18" s="33">
        <f t="shared" si="5"/>
        <v>1335.9</v>
      </c>
      <c r="N18" s="33">
        <f t="shared" si="6"/>
        <v>1526.7</v>
      </c>
      <c r="O18" s="33">
        <f t="shared" si="7"/>
        <v>1717.5</v>
      </c>
      <c r="P18" s="33">
        <f t="shared" si="8"/>
        <v>1908.4</v>
      </c>
    </row>
    <row r="19" spans="1:16" hidden="1" x14ac:dyDescent="0.3">
      <c r="A19" s="40" t="e">
        <f>IF(Selbstdeklaration!$F$75=B19,F19*Selbstdeklaration!$F$76/10,0)</f>
        <v>#NUM!</v>
      </c>
      <c r="B19" s="32">
        <v>51000</v>
      </c>
      <c r="C19" s="33">
        <f t="shared" si="9"/>
        <v>140.03013333333337</v>
      </c>
      <c r="D19" s="51">
        <f t="shared" si="10"/>
        <v>2.7456888888888896E-3</v>
      </c>
      <c r="F19" s="33">
        <f t="shared" si="0"/>
        <v>379.96986666666663</v>
      </c>
      <c r="H19" s="33">
        <f t="shared" si="11"/>
        <v>380</v>
      </c>
      <c r="I19" s="33">
        <f t="shared" si="1"/>
        <v>570</v>
      </c>
      <c r="J19" s="33">
        <f t="shared" si="2"/>
        <v>759.9</v>
      </c>
      <c r="K19" s="33">
        <f t="shared" si="3"/>
        <v>949.9</v>
      </c>
      <c r="L19" s="33">
        <f t="shared" si="4"/>
        <v>1139.9000000000001</v>
      </c>
      <c r="M19" s="33">
        <f t="shared" si="5"/>
        <v>1329.9</v>
      </c>
      <c r="N19" s="33">
        <f t="shared" si="6"/>
        <v>1519.9</v>
      </c>
      <c r="O19" s="33">
        <f t="shared" si="7"/>
        <v>1709.9</v>
      </c>
      <c r="P19" s="33">
        <f t="shared" si="8"/>
        <v>1899.8</v>
      </c>
    </row>
    <row r="20" spans="1:16" hidden="1" x14ac:dyDescent="0.3">
      <c r="A20" s="40" t="e">
        <f>IF(Selbstdeklaration!$F$75=B20,F20*Selbstdeklaration!$F$76/10,0)</f>
        <v>#NUM!</v>
      </c>
      <c r="B20" s="35">
        <v>51500</v>
      </c>
      <c r="C20" s="33">
        <f t="shared" si="9"/>
        <v>141.74211481481487</v>
      </c>
      <c r="D20" s="51">
        <f t="shared" si="10"/>
        <v>2.7522740740740749E-3</v>
      </c>
      <c r="F20" s="33">
        <f t="shared" si="0"/>
        <v>378.25788518518516</v>
      </c>
      <c r="H20" s="33">
        <f t="shared" si="11"/>
        <v>378.3</v>
      </c>
      <c r="I20" s="33">
        <f t="shared" si="1"/>
        <v>567.4</v>
      </c>
      <c r="J20" s="33">
        <f t="shared" si="2"/>
        <v>756.5</v>
      </c>
      <c r="K20" s="33">
        <f t="shared" si="3"/>
        <v>945.6</v>
      </c>
      <c r="L20" s="33">
        <f t="shared" si="4"/>
        <v>1134.8</v>
      </c>
      <c r="M20" s="33">
        <f t="shared" si="5"/>
        <v>1323.9</v>
      </c>
      <c r="N20" s="33">
        <f t="shared" si="6"/>
        <v>1513</v>
      </c>
      <c r="O20" s="33">
        <f t="shared" si="7"/>
        <v>1702.2</v>
      </c>
      <c r="P20" s="33">
        <f t="shared" si="8"/>
        <v>1891.3</v>
      </c>
    </row>
    <row r="21" spans="1:16" hidden="1" x14ac:dyDescent="0.3">
      <c r="A21" s="40" t="e">
        <f>IF(Selbstdeklaration!$F$75=B21,F21*Selbstdeklaration!$F$76/10,0)</f>
        <v>#NUM!</v>
      </c>
      <c r="B21" s="32">
        <v>52000</v>
      </c>
      <c r="C21" s="33">
        <f t="shared" si="9"/>
        <v>143.46068148148152</v>
      </c>
      <c r="D21" s="51">
        <f t="shared" si="10"/>
        <v>2.7588592592592601E-3</v>
      </c>
      <c r="F21" s="33">
        <f t="shared" si="0"/>
        <v>376.53931851851848</v>
      </c>
      <c r="H21" s="33">
        <f t="shared" si="11"/>
        <v>376.5</v>
      </c>
      <c r="I21" s="33">
        <f t="shared" si="1"/>
        <v>564.79999999999995</v>
      </c>
      <c r="J21" s="33">
        <f t="shared" si="2"/>
        <v>753.1</v>
      </c>
      <c r="K21" s="33">
        <f t="shared" si="3"/>
        <v>941.3</v>
      </c>
      <c r="L21" s="33">
        <f t="shared" si="4"/>
        <v>1129.5999999999999</v>
      </c>
      <c r="M21" s="33">
        <f t="shared" si="5"/>
        <v>1317.9</v>
      </c>
      <c r="N21" s="33">
        <f t="shared" si="6"/>
        <v>1506.2</v>
      </c>
      <c r="O21" s="33">
        <f t="shared" si="7"/>
        <v>1694.4</v>
      </c>
      <c r="P21" s="33">
        <f t="shared" si="8"/>
        <v>1882.7</v>
      </c>
    </row>
    <row r="22" spans="1:16" hidden="1" x14ac:dyDescent="0.3">
      <c r="A22" s="40" t="e">
        <f>IF(Selbstdeklaration!$F$75=B22,F22*Selbstdeklaration!$F$76/10,0)</f>
        <v>#NUM!</v>
      </c>
      <c r="B22" s="32">
        <v>52500</v>
      </c>
      <c r="C22" s="33">
        <f t="shared" si="9"/>
        <v>145.18583333333339</v>
      </c>
      <c r="D22" s="51">
        <f t="shared" si="10"/>
        <v>2.7654444444444454E-3</v>
      </c>
      <c r="F22" s="33">
        <f t="shared" si="0"/>
        <v>374.81416666666661</v>
      </c>
      <c r="H22" s="33">
        <f t="shared" si="11"/>
        <v>374.8</v>
      </c>
      <c r="I22" s="33">
        <f t="shared" si="1"/>
        <v>562.20000000000005</v>
      </c>
      <c r="J22" s="33">
        <f t="shared" si="2"/>
        <v>749.6</v>
      </c>
      <c r="K22" s="33">
        <f t="shared" si="3"/>
        <v>937</v>
      </c>
      <c r="L22" s="33">
        <f t="shared" si="4"/>
        <v>1124.4000000000001</v>
      </c>
      <c r="M22" s="33">
        <f t="shared" si="5"/>
        <v>1311.8</v>
      </c>
      <c r="N22" s="33">
        <f t="shared" si="6"/>
        <v>1499.3</v>
      </c>
      <c r="O22" s="33">
        <f t="shared" si="7"/>
        <v>1686.7</v>
      </c>
      <c r="P22" s="33">
        <f t="shared" si="8"/>
        <v>1874.1</v>
      </c>
    </row>
    <row r="23" spans="1:16" hidden="1" x14ac:dyDescent="0.3">
      <c r="A23" s="40" t="e">
        <f>IF(Selbstdeklaration!$F$75=B23,F23*Selbstdeklaration!$F$76/10,0)</f>
        <v>#NUM!</v>
      </c>
      <c r="B23" s="32">
        <v>53000</v>
      </c>
      <c r="C23" s="33">
        <f t="shared" si="9"/>
        <v>146.91757037037041</v>
      </c>
      <c r="D23" s="51">
        <f t="shared" si="10"/>
        <v>2.7720296296296306E-3</v>
      </c>
      <c r="F23" s="33">
        <f t="shared" si="0"/>
        <v>373.08242962962959</v>
      </c>
      <c r="H23" s="33">
        <f t="shared" si="11"/>
        <v>373.1</v>
      </c>
      <c r="I23" s="33">
        <f t="shared" si="1"/>
        <v>559.6</v>
      </c>
      <c r="J23" s="33">
        <f t="shared" si="2"/>
        <v>746.2</v>
      </c>
      <c r="K23" s="33">
        <f t="shared" si="3"/>
        <v>932.7</v>
      </c>
      <c r="L23" s="33">
        <f t="shared" si="4"/>
        <v>1119.2</v>
      </c>
      <c r="M23" s="33">
        <f t="shared" si="5"/>
        <v>1305.8</v>
      </c>
      <c r="N23" s="33">
        <f t="shared" si="6"/>
        <v>1492.3</v>
      </c>
      <c r="O23" s="33">
        <f t="shared" si="7"/>
        <v>1678.9</v>
      </c>
      <c r="P23" s="33">
        <f t="shared" si="8"/>
        <v>1865.4</v>
      </c>
    </row>
    <row r="24" spans="1:16" hidden="1" x14ac:dyDescent="0.3">
      <c r="A24" s="40" t="e">
        <f>IF(Selbstdeklaration!$F$75=B24,F24*Selbstdeklaration!$F$76/10,0)</f>
        <v>#NUM!</v>
      </c>
      <c r="B24" s="35">
        <v>53500</v>
      </c>
      <c r="C24" s="33">
        <f t="shared" si="9"/>
        <v>148.65589259259264</v>
      </c>
      <c r="D24" s="51">
        <f t="shared" si="10"/>
        <v>2.7786148148148159E-3</v>
      </c>
      <c r="F24" s="33">
        <f t="shared" si="0"/>
        <v>371.34410740740736</v>
      </c>
      <c r="H24" s="33">
        <f t="shared" si="11"/>
        <v>371.3</v>
      </c>
      <c r="I24" s="33">
        <f t="shared" si="1"/>
        <v>557</v>
      </c>
      <c r="J24" s="33">
        <f t="shared" si="2"/>
        <v>742.7</v>
      </c>
      <c r="K24" s="33">
        <f t="shared" si="3"/>
        <v>928.4</v>
      </c>
      <c r="L24" s="33">
        <f t="shared" si="4"/>
        <v>1114</v>
      </c>
      <c r="M24" s="33">
        <f t="shared" si="5"/>
        <v>1299.7</v>
      </c>
      <c r="N24" s="33">
        <f t="shared" si="6"/>
        <v>1485.4</v>
      </c>
      <c r="O24" s="33">
        <f t="shared" si="7"/>
        <v>1671</v>
      </c>
      <c r="P24" s="33">
        <f t="shared" si="8"/>
        <v>1856.7</v>
      </c>
    </row>
    <row r="25" spans="1:16" hidden="1" x14ac:dyDescent="0.3">
      <c r="A25" s="40" t="e">
        <f>IF(Selbstdeklaration!$F$75=B25,F25*Selbstdeklaration!$F$76/10,0)</f>
        <v>#NUM!</v>
      </c>
      <c r="B25" s="32">
        <v>54000</v>
      </c>
      <c r="C25" s="33">
        <f t="shared" si="9"/>
        <v>150.40080000000006</v>
      </c>
      <c r="D25" s="51">
        <f t="shared" si="10"/>
        <v>2.7852000000000011E-3</v>
      </c>
      <c r="F25" s="33">
        <f t="shared" si="0"/>
        <v>369.59919999999994</v>
      </c>
      <c r="H25" s="33">
        <f t="shared" si="11"/>
        <v>369.6</v>
      </c>
      <c r="I25" s="33">
        <f t="shared" si="1"/>
        <v>554.4</v>
      </c>
      <c r="J25" s="33">
        <f t="shared" si="2"/>
        <v>739.2</v>
      </c>
      <c r="K25" s="33">
        <f t="shared" si="3"/>
        <v>924</v>
      </c>
      <c r="L25" s="33">
        <f t="shared" si="4"/>
        <v>1108.8</v>
      </c>
      <c r="M25" s="33">
        <f t="shared" si="5"/>
        <v>1293.5999999999999</v>
      </c>
      <c r="N25" s="33">
        <f t="shared" si="6"/>
        <v>1478.4</v>
      </c>
      <c r="O25" s="33">
        <f t="shared" si="7"/>
        <v>1663.2</v>
      </c>
      <c r="P25" s="33">
        <f t="shared" si="8"/>
        <v>1848</v>
      </c>
    </row>
    <row r="26" spans="1:16" hidden="1" x14ac:dyDescent="0.3">
      <c r="A26" s="40" t="e">
        <f>IF(Selbstdeklaration!$F$75=B26,F26*Selbstdeklaration!$F$76/10,0)</f>
        <v>#NUM!</v>
      </c>
      <c r="B26" s="32">
        <v>54500</v>
      </c>
      <c r="C26" s="33">
        <f t="shared" si="9"/>
        <v>152.15229259259266</v>
      </c>
      <c r="D26" s="51">
        <f t="shared" si="10"/>
        <v>2.7917851851851864E-3</v>
      </c>
      <c r="F26" s="33">
        <f t="shared" si="0"/>
        <v>367.84770740740737</v>
      </c>
      <c r="H26" s="33">
        <f t="shared" si="11"/>
        <v>367.8</v>
      </c>
      <c r="I26" s="33">
        <f t="shared" si="1"/>
        <v>551.79999999999995</v>
      </c>
      <c r="J26" s="33">
        <f t="shared" si="2"/>
        <v>735.7</v>
      </c>
      <c r="K26" s="33">
        <f t="shared" si="3"/>
        <v>919.6</v>
      </c>
      <c r="L26" s="33">
        <f t="shared" si="4"/>
        <v>1103.5</v>
      </c>
      <c r="M26" s="33">
        <f t="shared" si="5"/>
        <v>1287.5</v>
      </c>
      <c r="N26" s="33">
        <f t="shared" si="6"/>
        <v>1471.4</v>
      </c>
      <c r="O26" s="33">
        <f t="shared" si="7"/>
        <v>1655.3</v>
      </c>
      <c r="P26" s="33">
        <f t="shared" si="8"/>
        <v>1839.2</v>
      </c>
    </row>
    <row r="27" spans="1:16" x14ac:dyDescent="0.3">
      <c r="A27" s="40" t="e">
        <f>IF(Selbstdeklaration!$F$75=B27,F27*Selbstdeklaration!$F$76/10,0)</f>
        <v>#NUM!</v>
      </c>
      <c r="B27" s="32">
        <v>55000</v>
      </c>
      <c r="C27" s="33">
        <f t="shared" si="9"/>
        <v>153.91037037037043</v>
      </c>
      <c r="D27" s="51">
        <f t="shared" si="10"/>
        <v>2.7983703703703716E-3</v>
      </c>
      <c r="F27" s="33">
        <f t="shared" si="0"/>
        <v>366.0896296296296</v>
      </c>
      <c r="H27" s="33">
        <f t="shared" si="11"/>
        <v>366.1</v>
      </c>
      <c r="I27" s="33">
        <f t="shared" si="1"/>
        <v>549.1</v>
      </c>
      <c r="J27" s="33">
        <f t="shared" si="2"/>
        <v>732.2</v>
      </c>
      <c r="K27" s="33">
        <f t="shared" si="3"/>
        <v>915.2</v>
      </c>
      <c r="L27" s="33">
        <f t="shared" si="4"/>
        <v>1098.3</v>
      </c>
      <c r="M27" s="33">
        <f t="shared" si="5"/>
        <v>1281.3</v>
      </c>
      <c r="N27" s="33">
        <f t="shared" si="6"/>
        <v>1464.4</v>
      </c>
      <c r="O27" s="33">
        <f t="shared" si="7"/>
        <v>1647.4</v>
      </c>
      <c r="P27" s="33">
        <f t="shared" si="8"/>
        <v>1830.4</v>
      </c>
    </row>
    <row r="28" spans="1:16" hidden="1" x14ac:dyDescent="0.3">
      <c r="A28" s="40" t="e">
        <f>IF(Selbstdeklaration!$F$75=B28,F28*Selbstdeklaration!$F$76/10,0)</f>
        <v>#NUM!</v>
      </c>
      <c r="B28" s="35">
        <v>55500</v>
      </c>
      <c r="C28" s="33">
        <f t="shared" si="9"/>
        <v>155.6750333333334</v>
      </c>
      <c r="D28" s="51">
        <f t="shared" si="10"/>
        <v>2.8049555555555569E-3</v>
      </c>
      <c r="F28" s="33">
        <f t="shared" si="0"/>
        <v>364.32496666666657</v>
      </c>
      <c r="H28" s="33">
        <f t="shared" si="11"/>
        <v>364.3</v>
      </c>
      <c r="I28" s="33">
        <f t="shared" si="1"/>
        <v>546.5</v>
      </c>
      <c r="J28" s="33">
        <f t="shared" si="2"/>
        <v>728.6</v>
      </c>
      <c r="K28" s="33">
        <f t="shared" si="3"/>
        <v>910.8</v>
      </c>
      <c r="L28" s="33">
        <f t="shared" si="4"/>
        <v>1093</v>
      </c>
      <c r="M28" s="33">
        <f t="shared" si="5"/>
        <v>1275.0999999999999</v>
      </c>
      <c r="N28" s="33">
        <f t="shared" si="6"/>
        <v>1457.3</v>
      </c>
      <c r="O28" s="33">
        <f t="shared" si="7"/>
        <v>1639.5</v>
      </c>
      <c r="P28" s="33">
        <f t="shared" si="8"/>
        <v>1821.6</v>
      </c>
    </row>
    <row r="29" spans="1:16" hidden="1" x14ac:dyDescent="0.3">
      <c r="A29" s="40" t="e">
        <f>IF(Selbstdeklaration!$F$75=B29,F29*Selbstdeklaration!$F$76/10,0)</f>
        <v>#NUM!</v>
      </c>
      <c r="B29" s="32">
        <v>56000</v>
      </c>
      <c r="C29" s="33">
        <f t="shared" si="9"/>
        <v>157.44628148148155</v>
      </c>
      <c r="D29" s="51">
        <f t="shared" si="10"/>
        <v>2.8115407407407421E-3</v>
      </c>
      <c r="F29" s="33">
        <f t="shared" si="0"/>
        <v>362.55371851851845</v>
      </c>
      <c r="H29" s="33">
        <f t="shared" si="11"/>
        <v>362.6</v>
      </c>
      <c r="I29" s="33">
        <f t="shared" si="1"/>
        <v>543.79999999999995</v>
      </c>
      <c r="J29" s="33">
        <f t="shared" si="2"/>
        <v>725.1</v>
      </c>
      <c r="K29" s="33">
        <f t="shared" si="3"/>
        <v>906.4</v>
      </c>
      <c r="L29" s="33">
        <f t="shared" si="4"/>
        <v>1087.7</v>
      </c>
      <c r="M29" s="33">
        <f t="shared" si="5"/>
        <v>1268.9000000000001</v>
      </c>
      <c r="N29" s="33">
        <f t="shared" si="6"/>
        <v>1450.2</v>
      </c>
      <c r="O29" s="33">
        <f t="shared" si="7"/>
        <v>1631.5</v>
      </c>
      <c r="P29" s="33">
        <f t="shared" si="8"/>
        <v>1812.8</v>
      </c>
    </row>
    <row r="30" spans="1:16" hidden="1" x14ac:dyDescent="0.3">
      <c r="A30" s="40" t="e">
        <f>IF(Selbstdeklaration!$F$75=B30,F30*Selbstdeklaration!$F$76/10,0)</f>
        <v>#NUM!</v>
      </c>
      <c r="B30" s="32">
        <v>56500</v>
      </c>
      <c r="C30" s="33">
        <f t="shared" si="9"/>
        <v>159.2241148148149</v>
      </c>
      <c r="D30" s="51">
        <f t="shared" si="10"/>
        <v>2.8181259259259274E-3</v>
      </c>
      <c r="F30" s="33">
        <f t="shared" si="0"/>
        <v>360.77588518518507</v>
      </c>
      <c r="H30" s="33">
        <f t="shared" si="11"/>
        <v>360.8</v>
      </c>
      <c r="I30" s="33">
        <f t="shared" si="1"/>
        <v>541.20000000000005</v>
      </c>
      <c r="J30" s="33">
        <f t="shared" si="2"/>
        <v>721.6</v>
      </c>
      <c r="K30" s="33">
        <f t="shared" si="3"/>
        <v>901.9</v>
      </c>
      <c r="L30" s="33">
        <f t="shared" si="4"/>
        <v>1082.3</v>
      </c>
      <c r="M30" s="33">
        <f t="shared" si="5"/>
        <v>1262.7</v>
      </c>
      <c r="N30" s="33">
        <f t="shared" si="6"/>
        <v>1443.1</v>
      </c>
      <c r="O30" s="33">
        <f t="shared" si="7"/>
        <v>1623.5</v>
      </c>
      <c r="P30" s="33">
        <f t="shared" si="8"/>
        <v>1803.9</v>
      </c>
    </row>
    <row r="31" spans="1:16" hidden="1" x14ac:dyDescent="0.3">
      <c r="A31" s="40" t="e">
        <f>IF(Selbstdeklaration!$F$75=B31,F31*Selbstdeklaration!$F$76/10,0)</f>
        <v>#NUM!</v>
      </c>
      <c r="B31" s="32">
        <v>57000</v>
      </c>
      <c r="C31" s="33">
        <f t="shared" si="9"/>
        <v>161.00853333333342</v>
      </c>
      <c r="D31" s="51">
        <f t="shared" si="10"/>
        <v>2.8247111111111126E-3</v>
      </c>
      <c r="F31" s="33">
        <f t="shared" si="0"/>
        <v>358.99146666666661</v>
      </c>
      <c r="H31" s="33">
        <f t="shared" si="11"/>
        <v>359</v>
      </c>
      <c r="I31" s="33">
        <f t="shared" si="1"/>
        <v>538.5</v>
      </c>
      <c r="J31" s="33">
        <f t="shared" si="2"/>
        <v>718</v>
      </c>
      <c r="K31" s="33">
        <f t="shared" si="3"/>
        <v>897.5</v>
      </c>
      <c r="L31" s="33">
        <f t="shared" si="4"/>
        <v>1077</v>
      </c>
      <c r="M31" s="33">
        <f t="shared" si="5"/>
        <v>1256.5</v>
      </c>
      <c r="N31" s="33">
        <f t="shared" si="6"/>
        <v>1436</v>
      </c>
      <c r="O31" s="33">
        <f t="shared" si="7"/>
        <v>1615.5</v>
      </c>
      <c r="P31" s="33">
        <f t="shared" si="8"/>
        <v>1795</v>
      </c>
    </row>
    <row r="32" spans="1:16" hidden="1" x14ac:dyDescent="0.3">
      <c r="A32" s="40" t="e">
        <f>IF(Selbstdeklaration!$F$75=B32,F32*Selbstdeklaration!$F$76/10,0)</f>
        <v>#NUM!</v>
      </c>
      <c r="B32" s="32">
        <v>57500</v>
      </c>
      <c r="C32" s="33">
        <f t="shared" si="9"/>
        <v>162.79953703703714</v>
      </c>
      <c r="D32" s="51">
        <f t="shared" si="10"/>
        <v>2.8312962962962979E-3</v>
      </c>
      <c r="F32" s="33">
        <f t="shared" si="0"/>
        <v>357.20046296296289</v>
      </c>
      <c r="H32" s="33">
        <f t="shared" si="11"/>
        <v>357.2</v>
      </c>
      <c r="I32" s="33">
        <f t="shared" si="1"/>
        <v>535.79999999999995</v>
      </c>
      <c r="J32" s="33">
        <f t="shared" si="2"/>
        <v>714.4</v>
      </c>
      <c r="K32" s="33">
        <f t="shared" si="3"/>
        <v>893</v>
      </c>
      <c r="L32" s="33">
        <f t="shared" si="4"/>
        <v>1071.5999999999999</v>
      </c>
      <c r="M32" s="33">
        <f t="shared" si="5"/>
        <v>1250.2</v>
      </c>
      <c r="N32" s="33">
        <f t="shared" si="6"/>
        <v>1428.8</v>
      </c>
      <c r="O32" s="33">
        <f t="shared" si="7"/>
        <v>1607.4</v>
      </c>
      <c r="P32" s="33">
        <f t="shared" si="8"/>
        <v>1786</v>
      </c>
    </row>
    <row r="33" spans="1:16" hidden="1" x14ac:dyDescent="0.3">
      <c r="A33" s="40" t="e">
        <f>IF(Selbstdeklaration!$F$75=B33,F33*Selbstdeklaration!$F$76/10,0)</f>
        <v>#NUM!</v>
      </c>
      <c r="B33" s="35">
        <v>58000</v>
      </c>
      <c r="C33" s="33">
        <f t="shared" si="9"/>
        <v>164.59712592592604</v>
      </c>
      <c r="D33" s="51">
        <f t="shared" si="10"/>
        <v>2.8378814814814832E-3</v>
      </c>
      <c r="F33" s="33">
        <f t="shared" si="0"/>
        <v>355.40287407407396</v>
      </c>
      <c r="H33" s="33">
        <f t="shared" si="11"/>
        <v>355.4</v>
      </c>
      <c r="I33" s="33">
        <f t="shared" si="1"/>
        <v>533.1</v>
      </c>
      <c r="J33" s="33">
        <f t="shared" si="2"/>
        <v>710.8</v>
      </c>
      <c r="K33" s="33">
        <f t="shared" si="3"/>
        <v>888.5</v>
      </c>
      <c r="L33" s="33">
        <f t="shared" si="4"/>
        <v>1066.2</v>
      </c>
      <c r="M33" s="33">
        <f t="shared" si="5"/>
        <v>1243.9000000000001</v>
      </c>
      <c r="N33" s="33">
        <f t="shared" si="6"/>
        <v>1421.6</v>
      </c>
      <c r="O33" s="33">
        <f t="shared" si="7"/>
        <v>1599.3</v>
      </c>
      <c r="P33" s="33">
        <f t="shared" si="8"/>
        <v>1777</v>
      </c>
    </row>
    <row r="34" spans="1:16" hidden="1" x14ac:dyDescent="0.3">
      <c r="A34" s="40" t="e">
        <f>IF(Selbstdeklaration!$F$75=B34,F34*Selbstdeklaration!$F$76/10,0)</f>
        <v>#NUM!</v>
      </c>
      <c r="B34" s="32">
        <v>58500</v>
      </c>
      <c r="C34" s="33">
        <f t="shared" si="9"/>
        <v>166.40130000000011</v>
      </c>
      <c r="D34" s="51">
        <f t="shared" si="10"/>
        <v>2.8444666666666684E-3</v>
      </c>
      <c r="F34" s="33">
        <f t="shared" si="0"/>
        <v>353.59869999999989</v>
      </c>
      <c r="H34" s="33">
        <f t="shared" si="11"/>
        <v>353.6</v>
      </c>
      <c r="I34" s="33">
        <f t="shared" si="1"/>
        <v>530.4</v>
      </c>
      <c r="J34" s="33">
        <f t="shared" si="2"/>
        <v>707.2</v>
      </c>
      <c r="K34" s="33">
        <f t="shared" si="3"/>
        <v>884</v>
      </c>
      <c r="L34" s="33">
        <f t="shared" si="4"/>
        <v>1060.8</v>
      </c>
      <c r="M34" s="33">
        <f t="shared" si="5"/>
        <v>1237.5999999999999</v>
      </c>
      <c r="N34" s="33">
        <f t="shared" si="6"/>
        <v>1414.4</v>
      </c>
      <c r="O34" s="33">
        <f t="shared" si="7"/>
        <v>1591.2</v>
      </c>
      <c r="P34" s="33">
        <f t="shared" si="8"/>
        <v>1768</v>
      </c>
    </row>
    <row r="35" spans="1:16" hidden="1" x14ac:dyDescent="0.3">
      <c r="A35" s="40" t="e">
        <f>IF(Selbstdeklaration!$F$75=B35,F35*Selbstdeklaration!$F$76/10,0)</f>
        <v>#NUM!</v>
      </c>
      <c r="B35" s="32">
        <v>59000</v>
      </c>
      <c r="C35" s="33">
        <f t="shared" si="9"/>
        <v>168.21205925925938</v>
      </c>
      <c r="D35" s="51">
        <f t="shared" si="10"/>
        <v>2.8510518518518537E-3</v>
      </c>
      <c r="F35" s="33">
        <f t="shared" si="0"/>
        <v>351.78794074074062</v>
      </c>
      <c r="H35" s="33">
        <f t="shared" si="11"/>
        <v>351.8</v>
      </c>
      <c r="I35" s="33">
        <f t="shared" si="1"/>
        <v>527.70000000000005</v>
      </c>
      <c r="J35" s="33">
        <f t="shared" si="2"/>
        <v>703.6</v>
      </c>
      <c r="K35" s="33">
        <f t="shared" si="3"/>
        <v>879.5</v>
      </c>
      <c r="L35" s="33">
        <f t="shared" si="4"/>
        <v>1055.4000000000001</v>
      </c>
      <c r="M35" s="33">
        <f t="shared" si="5"/>
        <v>1231.3</v>
      </c>
      <c r="N35" s="33">
        <f t="shared" si="6"/>
        <v>1407.2</v>
      </c>
      <c r="O35" s="33">
        <f t="shared" si="7"/>
        <v>1583</v>
      </c>
      <c r="P35" s="33">
        <f t="shared" si="8"/>
        <v>1758.9</v>
      </c>
    </row>
    <row r="36" spans="1:16" hidden="1" x14ac:dyDescent="0.3">
      <c r="A36" s="40" t="e">
        <f>IF(Selbstdeklaration!$F$75=B36,F36*Selbstdeklaration!$F$76/10,0)</f>
        <v>#NUM!</v>
      </c>
      <c r="B36" s="32">
        <v>59500</v>
      </c>
      <c r="C36" s="33">
        <f t="shared" si="9"/>
        <v>170.02940370370382</v>
      </c>
      <c r="D36" s="51">
        <f t="shared" si="10"/>
        <v>2.8576370370370389E-3</v>
      </c>
      <c r="F36" s="33">
        <f t="shared" si="0"/>
        <v>349.97059629629621</v>
      </c>
      <c r="H36" s="33">
        <f t="shared" si="11"/>
        <v>350</v>
      </c>
      <c r="I36" s="33">
        <f t="shared" si="1"/>
        <v>525</v>
      </c>
      <c r="J36" s="33">
        <f t="shared" si="2"/>
        <v>699.9</v>
      </c>
      <c r="K36" s="33">
        <f t="shared" si="3"/>
        <v>874.9</v>
      </c>
      <c r="L36" s="33">
        <f t="shared" si="4"/>
        <v>1049.9000000000001</v>
      </c>
      <c r="M36" s="33">
        <f t="shared" si="5"/>
        <v>1224.9000000000001</v>
      </c>
      <c r="N36" s="33">
        <f t="shared" si="6"/>
        <v>1399.9</v>
      </c>
      <c r="O36" s="33">
        <f t="shared" si="7"/>
        <v>1574.9</v>
      </c>
      <c r="P36" s="33">
        <f t="shared" si="8"/>
        <v>1749.9</v>
      </c>
    </row>
    <row r="37" spans="1:16" x14ac:dyDescent="0.3">
      <c r="A37" s="40" t="e">
        <f>IF(Selbstdeklaration!$F$75=B37,F37*Selbstdeklaration!$F$76/10,0)</f>
        <v>#NUM!</v>
      </c>
      <c r="B37" s="35">
        <v>60000</v>
      </c>
      <c r="C37" s="33">
        <f t="shared" si="9"/>
        <v>171.85333333333344</v>
      </c>
      <c r="D37" s="51">
        <f t="shared" si="10"/>
        <v>2.8642222222222242E-3</v>
      </c>
      <c r="F37" s="33">
        <f t="shared" si="0"/>
        <v>348.14666666666653</v>
      </c>
      <c r="H37" s="33">
        <f t="shared" si="11"/>
        <v>348.1</v>
      </c>
      <c r="I37" s="33">
        <f t="shared" si="1"/>
        <v>522.20000000000005</v>
      </c>
      <c r="J37" s="33">
        <f t="shared" si="2"/>
        <v>696.3</v>
      </c>
      <c r="K37" s="33">
        <f t="shared" si="3"/>
        <v>870.4</v>
      </c>
      <c r="L37" s="33">
        <f t="shared" si="4"/>
        <v>1044.4000000000001</v>
      </c>
      <c r="M37" s="33">
        <f t="shared" si="5"/>
        <v>1218.5</v>
      </c>
      <c r="N37" s="33">
        <f t="shared" si="6"/>
        <v>1392.6</v>
      </c>
      <c r="O37" s="33">
        <f t="shared" si="7"/>
        <v>1566.7</v>
      </c>
      <c r="P37" s="33">
        <f t="shared" si="8"/>
        <v>1740.7</v>
      </c>
    </row>
    <row r="38" spans="1:16" hidden="1" x14ac:dyDescent="0.3">
      <c r="A38" s="40" t="e">
        <f>IF(Selbstdeklaration!$F$75=B38,F38*Selbstdeklaration!$F$76/10,0)</f>
        <v>#NUM!</v>
      </c>
      <c r="B38" s="32">
        <v>60500</v>
      </c>
      <c r="C38" s="33">
        <f t="shared" si="9"/>
        <v>173.68384814814826</v>
      </c>
      <c r="D38" s="51">
        <f t="shared" si="10"/>
        <v>2.8708074074074094E-3</v>
      </c>
      <c r="F38" s="33">
        <f t="shared" si="0"/>
        <v>346.31615185185171</v>
      </c>
      <c r="H38" s="33">
        <f t="shared" si="11"/>
        <v>346.3</v>
      </c>
      <c r="I38" s="33">
        <f t="shared" si="1"/>
        <v>519.5</v>
      </c>
      <c r="J38" s="33">
        <f t="shared" si="2"/>
        <v>692.6</v>
      </c>
      <c r="K38" s="33">
        <f t="shared" si="3"/>
        <v>865.8</v>
      </c>
      <c r="L38" s="33">
        <f t="shared" si="4"/>
        <v>1038.9000000000001</v>
      </c>
      <c r="M38" s="33">
        <f t="shared" si="5"/>
        <v>1212.0999999999999</v>
      </c>
      <c r="N38" s="33">
        <f t="shared" si="6"/>
        <v>1385.3</v>
      </c>
      <c r="O38" s="33">
        <f t="shared" si="7"/>
        <v>1558.4</v>
      </c>
      <c r="P38" s="33">
        <f t="shared" si="8"/>
        <v>1731.6</v>
      </c>
    </row>
    <row r="39" spans="1:16" hidden="1" x14ac:dyDescent="0.3">
      <c r="A39" s="40" t="e">
        <f>IF(Selbstdeklaration!$F$75=B39,F39*Selbstdeklaration!$F$76/10,0)</f>
        <v>#NUM!</v>
      </c>
      <c r="B39" s="32">
        <v>61000</v>
      </c>
      <c r="C39" s="33">
        <f t="shared" si="9"/>
        <v>175.52094814814828</v>
      </c>
      <c r="D39" s="51">
        <f t="shared" si="10"/>
        <v>2.8773925925925947E-3</v>
      </c>
      <c r="F39" s="33">
        <f t="shared" si="0"/>
        <v>344.47905185185175</v>
      </c>
      <c r="H39" s="33">
        <f t="shared" si="11"/>
        <v>344.5</v>
      </c>
      <c r="I39" s="33">
        <f t="shared" si="1"/>
        <v>516.70000000000005</v>
      </c>
      <c r="J39" s="33">
        <f t="shared" si="2"/>
        <v>689</v>
      </c>
      <c r="K39" s="33">
        <f t="shared" si="3"/>
        <v>861.2</v>
      </c>
      <c r="L39" s="33">
        <f t="shared" si="4"/>
        <v>1033.4000000000001</v>
      </c>
      <c r="M39" s="33">
        <f t="shared" si="5"/>
        <v>1205.7</v>
      </c>
      <c r="N39" s="33">
        <f t="shared" si="6"/>
        <v>1377.9</v>
      </c>
      <c r="O39" s="33">
        <f t="shared" si="7"/>
        <v>1550.2</v>
      </c>
      <c r="P39" s="33">
        <f t="shared" si="8"/>
        <v>1722.4</v>
      </c>
    </row>
    <row r="40" spans="1:16" hidden="1" x14ac:dyDescent="0.3">
      <c r="A40" s="40" t="e">
        <f>IF(Selbstdeklaration!$F$75=B40,F40*Selbstdeklaration!$F$76/10,0)</f>
        <v>#NUM!</v>
      </c>
      <c r="B40" s="32">
        <v>61500</v>
      </c>
      <c r="C40" s="33">
        <f t="shared" si="9"/>
        <v>177.36463333333347</v>
      </c>
      <c r="D40" s="51">
        <f t="shared" si="10"/>
        <v>2.8839777777777799E-3</v>
      </c>
      <c r="F40" s="33">
        <f t="shared" si="0"/>
        <v>342.63536666666653</v>
      </c>
      <c r="H40" s="33">
        <f t="shared" si="11"/>
        <v>342.6</v>
      </c>
      <c r="I40" s="33">
        <f t="shared" si="1"/>
        <v>514</v>
      </c>
      <c r="J40" s="33">
        <f t="shared" si="2"/>
        <v>685.3</v>
      </c>
      <c r="K40" s="33">
        <f t="shared" si="3"/>
        <v>856.6</v>
      </c>
      <c r="L40" s="33">
        <f t="shared" si="4"/>
        <v>1027.9000000000001</v>
      </c>
      <c r="M40" s="33">
        <f t="shared" si="5"/>
        <v>1199.2</v>
      </c>
      <c r="N40" s="33">
        <f t="shared" si="6"/>
        <v>1370.5</v>
      </c>
      <c r="O40" s="33">
        <f t="shared" si="7"/>
        <v>1541.9</v>
      </c>
      <c r="P40" s="33">
        <f t="shared" si="8"/>
        <v>1713.2</v>
      </c>
    </row>
    <row r="41" spans="1:16" hidden="1" x14ac:dyDescent="0.3">
      <c r="A41" s="40" t="e">
        <f>IF(Selbstdeklaration!$F$75=B41,F41*Selbstdeklaration!$F$76/10,0)</f>
        <v>#NUM!</v>
      </c>
      <c r="B41" s="35">
        <v>62000</v>
      </c>
      <c r="C41" s="33">
        <f t="shared" si="9"/>
        <v>179.21490370370384</v>
      </c>
      <c r="D41" s="51">
        <f t="shared" si="10"/>
        <v>2.8905629629629652E-3</v>
      </c>
      <c r="F41" s="33">
        <f t="shared" si="0"/>
        <v>340.78509629629616</v>
      </c>
      <c r="H41" s="33">
        <f t="shared" si="11"/>
        <v>340.8</v>
      </c>
      <c r="I41" s="33">
        <f t="shared" si="1"/>
        <v>511.2</v>
      </c>
      <c r="J41" s="33">
        <f t="shared" si="2"/>
        <v>681.6</v>
      </c>
      <c r="K41" s="33">
        <f t="shared" si="3"/>
        <v>852</v>
      </c>
      <c r="L41" s="33">
        <f t="shared" si="4"/>
        <v>1022.4</v>
      </c>
      <c r="M41" s="33">
        <f t="shared" si="5"/>
        <v>1192.7</v>
      </c>
      <c r="N41" s="33">
        <f t="shared" si="6"/>
        <v>1363.1</v>
      </c>
      <c r="O41" s="33">
        <f t="shared" si="7"/>
        <v>1533.5</v>
      </c>
      <c r="P41" s="33">
        <f t="shared" si="8"/>
        <v>1703.9</v>
      </c>
    </row>
    <row r="42" spans="1:16" hidden="1" x14ac:dyDescent="0.3">
      <c r="A42" s="40" t="e">
        <f>IF(Selbstdeklaration!$F$75=B42,F42*Selbstdeklaration!$F$76/10,0)</f>
        <v>#NUM!</v>
      </c>
      <c r="B42" s="32">
        <v>62500</v>
      </c>
      <c r="C42" s="33">
        <f t="shared" si="9"/>
        <v>181.07175925925941</v>
      </c>
      <c r="D42" s="51">
        <f t="shared" si="10"/>
        <v>2.8971481481481504E-3</v>
      </c>
      <c r="F42" s="33">
        <f t="shared" si="0"/>
        <v>338.92824074074059</v>
      </c>
      <c r="H42" s="33">
        <f t="shared" si="11"/>
        <v>338.9</v>
      </c>
      <c r="I42" s="33">
        <f t="shared" si="1"/>
        <v>508.4</v>
      </c>
      <c r="J42" s="33">
        <f t="shared" si="2"/>
        <v>677.9</v>
      </c>
      <c r="K42" s="33">
        <f t="shared" si="3"/>
        <v>847.3</v>
      </c>
      <c r="L42" s="33">
        <f t="shared" si="4"/>
        <v>1016.8</v>
      </c>
      <c r="M42" s="33">
        <f t="shared" si="5"/>
        <v>1186.2</v>
      </c>
      <c r="N42" s="33">
        <f t="shared" si="6"/>
        <v>1355.7</v>
      </c>
      <c r="O42" s="33">
        <f t="shared" si="7"/>
        <v>1525.2</v>
      </c>
      <c r="P42" s="33">
        <f t="shared" si="8"/>
        <v>1694.6</v>
      </c>
    </row>
    <row r="43" spans="1:16" hidden="1" x14ac:dyDescent="0.3">
      <c r="A43" s="40" t="e">
        <f>IF(Selbstdeklaration!$F$75=B43,F43*Selbstdeklaration!$F$76/10,0)</f>
        <v>#NUM!</v>
      </c>
      <c r="B43" s="32">
        <v>63000</v>
      </c>
      <c r="C43" s="33">
        <f t="shared" si="9"/>
        <v>182.93520000000015</v>
      </c>
      <c r="D43" s="51">
        <f t="shared" si="10"/>
        <v>2.9037333333333357E-3</v>
      </c>
      <c r="F43" s="33">
        <f t="shared" si="0"/>
        <v>337.06479999999988</v>
      </c>
      <c r="H43" s="33">
        <f t="shared" si="11"/>
        <v>337.1</v>
      </c>
      <c r="I43" s="33">
        <f t="shared" si="1"/>
        <v>505.6</v>
      </c>
      <c r="J43" s="33">
        <f t="shared" si="2"/>
        <v>674.1</v>
      </c>
      <c r="K43" s="33">
        <f t="shared" si="3"/>
        <v>842.7</v>
      </c>
      <c r="L43" s="33">
        <f t="shared" si="4"/>
        <v>1011.2</v>
      </c>
      <c r="M43" s="33">
        <f t="shared" si="5"/>
        <v>1179.7</v>
      </c>
      <c r="N43" s="33">
        <f t="shared" si="6"/>
        <v>1348.3</v>
      </c>
      <c r="O43" s="33">
        <f t="shared" si="7"/>
        <v>1516.8</v>
      </c>
      <c r="P43" s="33">
        <f t="shared" si="8"/>
        <v>1685.3</v>
      </c>
    </row>
    <row r="44" spans="1:16" hidden="1" x14ac:dyDescent="0.3">
      <c r="A44" s="40" t="e">
        <f>IF(Selbstdeklaration!$F$75=B44,F44*Selbstdeklaration!$F$76/10,0)</f>
        <v>#NUM!</v>
      </c>
      <c r="B44" s="32">
        <v>63500</v>
      </c>
      <c r="C44" s="33">
        <f t="shared" si="9"/>
        <v>184.80522592592607</v>
      </c>
      <c r="D44" s="51">
        <f t="shared" si="10"/>
        <v>2.9103185185185209E-3</v>
      </c>
      <c r="F44" s="33">
        <f t="shared" si="0"/>
        <v>335.19477407407396</v>
      </c>
      <c r="H44" s="33">
        <f t="shared" si="11"/>
        <v>335.2</v>
      </c>
      <c r="I44" s="33">
        <f t="shared" si="1"/>
        <v>502.8</v>
      </c>
      <c r="J44" s="33">
        <f t="shared" si="2"/>
        <v>670.4</v>
      </c>
      <c r="K44" s="33">
        <f t="shared" si="3"/>
        <v>838</v>
      </c>
      <c r="L44" s="33">
        <f t="shared" si="4"/>
        <v>1005.6</v>
      </c>
      <c r="M44" s="33">
        <f t="shared" si="5"/>
        <v>1173.2</v>
      </c>
      <c r="N44" s="33">
        <f t="shared" si="6"/>
        <v>1340.8</v>
      </c>
      <c r="O44" s="33">
        <f t="shared" si="7"/>
        <v>1508.4</v>
      </c>
      <c r="P44" s="33">
        <f t="shared" si="8"/>
        <v>1676</v>
      </c>
    </row>
    <row r="45" spans="1:16" hidden="1" x14ac:dyDescent="0.3">
      <c r="A45" s="40" t="e">
        <f>IF(Selbstdeklaration!$F$75=B45,F45*Selbstdeklaration!$F$76/10,0)</f>
        <v>#NUM!</v>
      </c>
      <c r="B45" s="35">
        <v>64000</v>
      </c>
      <c r="C45" s="33">
        <f t="shared" si="9"/>
        <v>186.68183703703718</v>
      </c>
      <c r="D45" s="51">
        <f t="shared" si="10"/>
        <v>2.9169037037037062E-3</v>
      </c>
      <c r="F45" s="33">
        <f t="shared" si="0"/>
        <v>333.31816296296279</v>
      </c>
      <c r="H45" s="33">
        <f t="shared" si="11"/>
        <v>333.3</v>
      </c>
      <c r="I45" s="33">
        <f t="shared" si="1"/>
        <v>500</v>
      </c>
      <c r="J45" s="33">
        <f t="shared" si="2"/>
        <v>666.6</v>
      </c>
      <c r="K45" s="33">
        <f t="shared" si="3"/>
        <v>833.3</v>
      </c>
      <c r="L45" s="33">
        <f t="shared" si="4"/>
        <v>1000</v>
      </c>
      <c r="M45" s="33">
        <f t="shared" si="5"/>
        <v>1166.5999999999999</v>
      </c>
      <c r="N45" s="33">
        <f t="shared" si="6"/>
        <v>1333.3</v>
      </c>
      <c r="O45" s="33">
        <f t="shared" si="7"/>
        <v>1499.9</v>
      </c>
      <c r="P45" s="33">
        <f t="shared" si="8"/>
        <v>1666.6</v>
      </c>
    </row>
    <row r="46" spans="1:16" hidden="1" x14ac:dyDescent="0.3">
      <c r="A46" s="40" t="e">
        <f>IF(Selbstdeklaration!$F$75=B46,F46*Selbstdeklaration!$F$76/10,0)</f>
        <v>#NUM!</v>
      </c>
      <c r="B46" s="32">
        <v>64500</v>
      </c>
      <c r="C46" s="33">
        <f t="shared" si="9"/>
        <v>188.5650333333335</v>
      </c>
      <c r="D46" s="51">
        <f t="shared" si="10"/>
        <v>2.9234888888888914E-3</v>
      </c>
      <c r="F46" s="33">
        <f t="shared" si="0"/>
        <v>331.43496666666647</v>
      </c>
      <c r="H46" s="33">
        <f t="shared" si="11"/>
        <v>331.4</v>
      </c>
      <c r="I46" s="33">
        <f t="shared" si="1"/>
        <v>497.2</v>
      </c>
      <c r="J46" s="33">
        <f t="shared" si="2"/>
        <v>662.9</v>
      </c>
      <c r="K46" s="33">
        <f t="shared" si="3"/>
        <v>828.6</v>
      </c>
      <c r="L46" s="33">
        <f t="shared" si="4"/>
        <v>994.3</v>
      </c>
      <c r="M46" s="33">
        <f t="shared" si="5"/>
        <v>1160</v>
      </c>
      <c r="N46" s="33">
        <f t="shared" si="6"/>
        <v>1325.7</v>
      </c>
      <c r="O46" s="33">
        <f t="shared" si="7"/>
        <v>1491.5</v>
      </c>
      <c r="P46" s="33">
        <f t="shared" si="8"/>
        <v>1657.2</v>
      </c>
    </row>
    <row r="47" spans="1:16" x14ac:dyDescent="0.3">
      <c r="A47" s="40" t="e">
        <f>IF(Selbstdeklaration!$F$75=B47,F47*Selbstdeklaration!$F$76/10,0)</f>
        <v>#NUM!</v>
      </c>
      <c r="B47" s="32">
        <v>65000</v>
      </c>
      <c r="C47" s="33">
        <f t="shared" si="9"/>
        <v>190.45481481481499</v>
      </c>
      <c r="D47" s="51">
        <f t="shared" si="10"/>
        <v>2.9300740740740767E-3</v>
      </c>
      <c r="F47" s="33">
        <f t="shared" si="0"/>
        <v>329.54518518518501</v>
      </c>
      <c r="H47" s="33">
        <f t="shared" si="11"/>
        <v>329.5</v>
      </c>
      <c r="I47" s="33">
        <f t="shared" si="1"/>
        <v>494.3</v>
      </c>
      <c r="J47" s="33">
        <f t="shared" si="2"/>
        <v>659.1</v>
      </c>
      <c r="K47" s="33">
        <f t="shared" si="3"/>
        <v>823.9</v>
      </c>
      <c r="L47" s="33">
        <f t="shared" si="4"/>
        <v>988.6</v>
      </c>
      <c r="M47" s="33">
        <f t="shared" si="5"/>
        <v>1153.4000000000001</v>
      </c>
      <c r="N47" s="33">
        <f t="shared" si="6"/>
        <v>1318.2</v>
      </c>
      <c r="O47" s="33">
        <f t="shared" si="7"/>
        <v>1483</v>
      </c>
      <c r="P47" s="33">
        <f t="shared" si="8"/>
        <v>1647.7</v>
      </c>
    </row>
    <row r="48" spans="1:16" hidden="1" x14ac:dyDescent="0.3">
      <c r="A48" s="40" t="e">
        <f>IF(Selbstdeklaration!$F$75=B48,F48*Selbstdeklaration!$F$76/10,0)</f>
        <v>#NUM!</v>
      </c>
      <c r="B48" s="32">
        <v>65500</v>
      </c>
      <c r="C48" s="33">
        <f t="shared" si="9"/>
        <v>192.35118148148166</v>
      </c>
      <c r="D48" s="51">
        <f t="shared" si="10"/>
        <v>2.9366592592592619E-3</v>
      </c>
      <c r="F48" s="33">
        <f t="shared" si="0"/>
        <v>327.64881851851834</v>
      </c>
      <c r="H48" s="33">
        <f t="shared" si="11"/>
        <v>327.60000000000002</v>
      </c>
      <c r="I48" s="33">
        <f t="shared" si="1"/>
        <v>491.5</v>
      </c>
      <c r="J48" s="33">
        <f t="shared" si="2"/>
        <v>655.29999999999995</v>
      </c>
      <c r="K48" s="33">
        <f t="shared" si="3"/>
        <v>819.1</v>
      </c>
      <c r="L48" s="33">
        <f t="shared" si="4"/>
        <v>982.9</v>
      </c>
      <c r="M48" s="33">
        <f t="shared" si="5"/>
        <v>1146.8</v>
      </c>
      <c r="N48" s="33">
        <f t="shared" si="6"/>
        <v>1310.5999999999999</v>
      </c>
      <c r="O48" s="33">
        <f t="shared" si="7"/>
        <v>1474.4</v>
      </c>
      <c r="P48" s="33">
        <f t="shared" si="8"/>
        <v>1638.2</v>
      </c>
    </row>
    <row r="49" spans="1:16" hidden="1" x14ac:dyDescent="0.3">
      <c r="A49" s="40" t="e">
        <f>IF(Selbstdeklaration!$F$75=B49,F49*Selbstdeklaration!$F$76/10,0)</f>
        <v>#NUM!</v>
      </c>
      <c r="B49" s="35">
        <v>66000</v>
      </c>
      <c r="C49" s="33">
        <f t="shared" si="9"/>
        <v>194.25413333333353</v>
      </c>
      <c r="D49" s="51">
        <f t="shared" si="10"/>
        <v>2.9432444444444472E-3</v>
      </c>
      <c r="F49" s="33">
        <f t="shared" si="0"/>
        <v>325.74586666666647</v>
      </c>
      <c r="H49" s="33">
        <f t="shared" si="11"/>
        <v>325.7</v>
      </c>
      <c r="I49" s="33">
        <f t="shared" si="1"/>
        <v>488.6</v>
      </c>
      <c r="J49" s="33">
        <f t="shared" si="2"/>
        <v>651.5</v>
      </c>
      <c r="K49" s="33">
        <f t="shared" si="3"/>
        <v>814.4</v>
      </c>
      <c r="L49" s="33">
        <f t="shared" si="4"/>
        <v>977.2</v>
      </c>
      <c r="M49" s="33">
        <f t="shared" si="5"/>
        <v>1140.0999999999999</v>
      </c>
      <c r="N49" s="33">
        <f t="shared" si="6"/>
        <v>1303</v>
      </c>
      <c r="O49" s="33">
        <f t="shared" si="7"/>
        <v>1465.9</v>
      </c>
      <c r="P49" s="33">
        <f t="shared" si="8"/>
        <v>1628.7</v>
      </c>
    </row>
    <row r="50" spans="1:16" hidden="1" x14ac:dyDescent="0.3">
      <c r="A50" s="40" t="e">
        <f>IF(Selbstdeklaration!$F$75=B50,F50*Selbstdeklaration!$F$76/10,0)</f>
        <v>#NUM!</v>
      </c>
      <c r="B50" s="32">
        <v>66500</v>
      </c>
      <c r="C50" s="33">
        <f t="shared" si="9"/>
        <v>196.16367037037057</v>
      </c>
      <c r="D50" s="51">
        <f t="shared" si="10"/>
        <v>2.9498296296296325E-3</v>
      </c>
      <c r="F50" s="33">
        <f t="shared" si="0"/>
        <v>323.8363296296294</v>
      </c>
      <c r="H50" s="33">
        <f t="shared" si="11"/>
        <v>323.8</v>
      </c>
      <c r="I50" s="33">
        <f t="shared" si="1"/>
        <v>485.8</v>
      </c>
      <c r="J50" s="33">
        <f t="shared" si="2"/>
        <v>647.70000000000005</v>
      </c>
      <c r="K50" s="33">
        <f t="shared" si="3"/>
        <v>809.6</v>
      </c>
      <c r="L50" s="33">
        <f t="shared" si="4"/>
        <v>971.5</v>
      </c>
      <c r="M50" s="33">
        <f t="shared" si="5"/>
        <v>1133.4000000000001</v>
      </c>
      <c r="N50" s="33">
        <f t="shared" si="6"/>
        <v>1295.3</v>
      </c>
      <c r="O50" s="33">
        <f t="shared" si="7"/>
        <v>1457.3</v>
      </c>
      <c r="P50" s="33">
        <f t="shared" si="8"/>
        <v>1619.2</v>
      </c>
    </row>
    <row r="51" spans="1:16" hidden="1" x14ac:dyDescent="0.3">
      <c r="A51" s="40" t="e">
        <f>IF(Selbstdeklaration!$F$75=B51,F51*Selbstdeklaration!$F$76/10,0)</f>
        <v>#NUM!</v>
      </c>
      <c r="B51" s="32">
        <v>67000</v>
      </c>
      <c r="C51" s="33">
        <f t="shared" si="9"/>
        <v>198.07979259259278</v>
      </c>
      <c r="D51" s="51">
        <f t="shared" si="10"/>
        <v>2.9564148148148177E-3</v>
      </c>
      <c r="F51" s="33">
        <f t="shared" si="0"/>
        <v>321.92020740740725</v>
      </c>
      <c r="H51" s="33">
        <f t="shared" si="11"/>
        <v>321.89999999999998</v>
      </c>
      <c r="I51" s="33">
        <f t="shared" si="1"/>
        <v>482.9</v>
      </c>
      <c r="J51" s="33">
        <f t="shared" si="2"/>
        <v>643.79999999999995</v>
      </c>
      <c r="K51" s="33">
        <f t="shared" si="3"/>
        <v>804.8</v>
      </c>
      <c r="L51" s="33">
        <f t="shared" si="4"/>
        <v>965.8</v>
      </c>
      <c r="M51" s="33">
        <f t="shared" si="5"/>
        <v>1126.7</v>
      </c>
      <c r="N51" s="33">
        <f t="shared" si="6"/>
        <v>1287.7</v>
      </c>
      <c r="O51" s="33">
        <f t="shared" si="7"/>
        <v>1448.6</v>
      </c>
      <c r="P51" s="33">
        <f t="shared" si="8"/>
        <v>1609.6</v>
      </c>
    </row>
    <row r="52" spans="1:16" hidden="1" x14ac:dyDescent="0.3">
      <c r="A52" s="40" t="e">
        <f>IF(Selbstdeklaration!$F$75=B52,F52*Selbstdeklaration!$F$76/10,0)</f>
        <v>#NUM!</v>
      </c>
      <c r="B52" s="32">
        <v>67500</v>
      </c>
      <c r="C52" s="33">
        <f t="shared" si="9"/>
        <v>200.0025000000002</v>
      </c>
      <c r="D52" s="51">
        <f t="shared" si="10"/>
        <v>2.963000000000003E-3</v>
      </c>
      <c r="F52" s="33">
        <f t="shared" si="0"/>
        <v>319.99749999999983</v>
      </c>
      <c r="H52" s="33">
        <f t="shared" si="11"/>
        <v>320</v>
      </c>
      <c r="I52" s="33">
        <f t="shared" si="1"/>
        <v>480</v>
      </c>
      <c r="J52" s="33">
        <f t="shared" si="2"/>
        <v>640</v>
      </c>
      <c r="K52" s="33">
        <f t="shared" si="3"/>
        <v>800</v>
      </c>
      <c r="L52" s="33">
        <f t="shared" si="4"/>
        <v>960</v>
      </c>
      <c r="M52" s="33">
        <f t="shared" si="5"/>
        <v>1120</v>
      </c>
      <c r="N52" s="33">
        <f t="shared" si="6"/>
        <v>1280</v>
      </c>
      <c r="O52" s="33">
        <f t="shared" si="7"/>
        <v>1440</v>
      </c>
      <c r="P52" s="33">
        <f t="shared" si="8"/>
        <v>1600</v>
      </c>
    </row>
    <row r="53" spans="1:16" hidden="1" x14ac:dyDescent="0.3">
      <c r="A53" s="40" t="e">
        <f>IF(Selbstdeklaration!$F$75=B53,F53*Selbstdeklaration!$F$76/10,0)</f>
        <v>#NUM!</v>
      </c>
      <c r="B53" s="32">
        <v>68000</v>
      </c>
      <c r="C53" s="33">
        <f t="shared" si="9"/>
        <v>201.93179259259279</v>
      </c>
      <c r="D53" s="51">
        <f t="shared" si="10"/>
        <v>2.9695851851851882E-3</v>
      </c>
      <c r="F53" s="33">
        <f t="shared" si="0"/>
        <v>318.06820740740721</v>
      </c>
      <c r="G53" s="33"/>
      <c r="H53" s="33">
        <f t="shared" si="11"/>
        <v>318.10000000000002</v>
      </c>
      <c r="I53" s="33">
        <f t="shared" si="1"/>
        <v>477.1</v>
      </c>
      <c r="J53" s="33">
        <f t="shared" si="2"/>
        <v>636.1</v>
      </c>
      <c r="K53" s="33">
        <f t="shared" si="3"/>
        <v>795.2</v>
      </c>
      <c r="L53" s="33">
        <f t="shared" si="4"/>
        <v>954.2</v>
      </c>
      <c r="M53" s="33">
        <f t="shared" si="5"/>
        <v>1113.2</v>
      </c>
      <c r="N53" s="33">
        <f t="shared" si="6"/>
        <v>1272.3</v>
      </c>
      <c r="O53" s="33">
        <f t="shared" si="7"/>
        <v>1431.3</v>
      </c>
      <c r="P53" s="33">
        <f t="shared" si="8"/>
        <v>1590.3</v>
      </c>
    </row>
    <row r="54" spans="1:16" hidden="1" x14ac:dyDescent="0.3">
      <c r="A54" s="40" t="e">
        <f>IF(Selbstdeklaration!$F$75=B54,F54*Selbstdeklaration!$F$76/10,0)</f>
        <v>#NUM!</v>
      </c>
      <c r="B54" s="35">
        <v>68500</v>
      </c>
      <c r="C54" s="33">
        <f t="shared" si="9"/>
        <v>203.86767037037058</v>
      </c>
      <c r="D54" s="51">
        <f t="shared" si="10"/>
        <v>2.9761703703703735E-3</v>
      </c>
      <c r="F54" s="33">
        <f t="shared" si="0"/>
        <v>316.13232962962945</v>
      </c>
      <c r="G54" s="33"/>
      <c r="H54" s="33">
        <f t="shared" si="11"/>
        <v>316.10000000000002</v>
      </c>
      <c r="I54" s="33">
        <f t="shared" si="1"/>
        <v>474.2</v>
      </c>
      <c r="J54" s="33">
        <f t="shared" si="2"/>
        <v>632.29999999999995</v>
      </c>
      <c r="K54" s="33">
        <f t="shared" si="3"/>
        <v>790.3</v>
      </c>
      <c r="L54" s="33">
        <f t="shared" si="4"/>
        <v>948.4</v>
      </c>
      <c r="M54" s="33">
        <f t="shared" si="5"/>
        <v>1106.5</v>
      </c>
      <c r="N54" s="33">
        <f t="shared" si="6"/>
        <v>1264.5</v>
      </c>
      <c r="O54" s="33">
        <f t="shared" si="7"/>
        <v>1422.6</v>
      </c>
      <c r="P54" s="33">
        <f t="shared" si="8"/>
        <v>1580.7</v>
      </c>
    </row>
    <row r="55" spans="1:16" hidden="1" x14ac:dyDescent="0.3">
      <c r="A55" s="40" t="e">
        <f>IF(Selbstdeklaration!$F$75=B55,F55*Selbstdeklaration!$F$76/10,0)</f>
        <v>#NUM!</v>
      </c>
      <c r="B55" s="32">
        <v>69000</v>
      </c>
      <c r="C55" s="33">
        <f t="shared" si="9"/>
        <v>205.81013333333354</v>
      </c>
      <c r="D55" s="51">
        <f t="shared" si="10"/>
        <v>2.9827555555555587E-3</v>
      </c>
      <c r="F55" s="33">
        <f t="shared" si="0"/>
        <v>314.18986666666649</v>
      </c>
      <c r="G55" s="33"/>
      <c r="H55" s="33">
        <f t="shared" si="11"/>
        <v>314.2</v>
      </c>
      <c r="I55" s="33">
        <f t="shared" si="1"/>
        <v>471.3</v>
      </c>
      <c r="J55" s="33">
        <f t="shared" si="2"/>
        <v>628.4</v>
      </c>
      <c r="K55" s="33">
        <f t="shared" si="3"/>
        <v>785.5</v>
      </c>
      <c r="L55" s="33">
        <f t="shared" si="4"/>
        <v>942.6</v>
      </c>
      <c r="M55" s="33">
        <f t="shared" si="5"/>
        <v>1099.7</v>
      </c>
      <c r="N55" s="33">
        <f t="shared" si="6"/>
        <v>1256.8</v>
      </c>
      <c r="O55" s="33">
        <f t="shared" si="7"/>
        <v>1413.9</v>
      </c>
      <c r="P55" s="33">
        <f t="shared" si="8"/>
        <v>1570.9</v>
      </c>
    </row>
    <row r="56" spans="1:16" hidden="1" x14ac:dyDescent="0.3">
      <c r="A56" s="40" t="e">
        <f>IF(Selbstdeklaration!$F$75=B56,F56*Selbstdeklaration!$F$76/10,0)</f>
        <v>#NUM!</v>
      </c>
      <c r="B56" s="32">
        <v>69500</v>
      </c>
      <c r="C56" s="33">
        <f t="shared" si="9"/>
        <v>207.7591814814817</v>
      </c>
      <c r="D56" s="51">
        <f t="shared" si="10"/>
        <v>2.989340740740744E-3</v>
      </c>
      <c r="F56" s="33">
        <f t="shared" si="0"/>
        <v>312.24081851851827</v>
      </c>
      <c r="G56" s="33"/>
      <c r="H56" s="33">
        <f t="shared" si="11"/>
        <v>312.2</v>
      </c>
      <c r="I56" s="33">
        <f t="shared" si="1"/>
        <v>468.4</v>
      </c>
      <c r="J56" s="33">
        <f t="shared" si="2"/>
        <v>624.5</v>
      </c>
      <c r="K56" s="33">
        <f t="shared" si="3"/>
        <v>780.6</v>
      </c>
      <c r="L56" s="33">
        <f t="shared" si="4"/>
        <v>936.7</v>
      </c>
      <c r="M56" s="33">
        <f t="shared" si="5"/>
        <v>1092.8</v>
      </c>
      <c r="N56" s="33">
        <f t="shared" si="6"/>
        <v>1249</v>
      </c>
      <c r="O56" s="33">
        <f t="shared" si="7"/>
        <v>1405.1</v>
      </c>
      <c r="P56" s="33">
        <f t="shared" si="8"/>
        <v>1561.2</v>
      </c>
    </row>
    <row r="57" spans="1:16" x14ac:dyDescent="0.3">
      <c r="A57" s="40" t="e">
        <f>IF(Selbstdeklaration!$F$75=B57,F57*Selbstdeklaration!$F$76/10,0)</f>
        <v>#NUM!</v>
      </c>
      <c r="B57" s="32">
        <v>70000</v>
      </c>
      <c r="C57" s="33">
        <f t="shared" si="9"/>
        <v>209.71481481481504</v>
      </c>
      <c r="D57" s="51">
        <f t="shared" si="10"/>
        <v>2.9959259259259292E-3</v>
      </c>
      <c r="F57" s="33">
        <f t="shared" si="0"/>
        <v>310.28518518518496</v>
      </c>
      <c r="H57" s="33">
        <f t="shared" si="11"/>
        <v>310.3</v>
      </c>
      <c r="I57" s="33">
        <f t="shared" si="1"/>
        <v>465.4</v>
      </c>
      <c r="J57" s="33">
        <f t="shared" si="2"/>
        <v>620.6</v>
      </c>
      <c r="K57" s="33">
        <f t="shared" si="3"/>
        <v>775.7</v>
      </c>
      <c r="L57" s="33">
        <f t="shared" si="4"/>
        <v>930.9</v>
      </c>
      <c r="M57" s="33">
        <f t="shared" si="5"/>
        <v>1086</v>
      </c>
      <c r="N57" s="33">
        <f t="shared" si="6"/>
        <v>1241.0999999999999</v>
      </c>
      <c r="O57" s="33">
        <f t="shared" si="7"/>
        <v>1396.3</v>
      </c>
      <c r="P57" s="33">
        <f t="shared" si="8"/>
        <v>1551.4</v>
      </c>
    </row>
    <row r="58" spans="1:16" hidden="1" x14ac:dyDescent="0.3">
      <c r="A58" s="40" t="e">
        <f>IF(Selbstdeklaration!$F$75=B58,F58*Selbstdeklaration!$F$76/10,0)</f>
        <v>#NUM!</v>
      </c>
      <c r="B58" s="35">
        <v>70500</v>
      </c>
      <c r="C58" s="33">
        <f t="shared" si="9"/>
        <v>211.67703333333358</v>
      </c>
      <c r="D58" s="51">
        <f t="shared" si="10"/>
        <v>3.0025111111111145E-3</v>
      </c>
      <c r="F58" s="33">
        <f t="shared" si="0"/>
        <v>308.32296666666639</v>
      </c>
      <c r="G58" s="33"/>
      <c r="H58" s="33">
        <f t="shared" si="11"/>
        <v>308.3</v>
      </c>
      <c r="I58" s="33">
        <f t="shared" si="1"/>
        <v>462.5</v>
      </c>
      <c r="J58" s="33">
        <f t="shared" si="2"/>
        <v>616.6</v>
      </c>
      <c r="K58" s="33">
        <f t="shared" si="3"/>
        <v>770.8</v>
      </c>
      <c r="L58" s="33">
        <f t="shared" si="4"/>
        <v>925</v>
      </c>
      <c r="M58" s="33">
        <f t="shared" si="5"/>
        <v>1079.0999999999999</v>
      </c>
      <c r="N58" s="33">
        <f t="shared" si="6"/>
        <v>1233.3</v>
      </c>
      <c r="O58" s="33">
        <f t="shared" si="7"/>
        <v>1387.5</v>
      </c>
      <c r="P58" s="33">
        <f t="shared" si="8"/>
        <v>1541.6</v>
      </c>
    </row>
    <row r="59" spans="1:16" hidden="1" x14ac:dyDescent="0.3">
      <c r="A59" s="40" t="e">
        <f>IF(Selbstdeklaration!$F$75=B59,F59*Selbstdeklaration!$F$76/10,0)</f>
        <v>#NUM!</v>
      </c>
      <c r="B59" s="32">
        <v>71000</v>
      </c>
      <c r="C59" s="33">
        <f t="shared" si="9"/>
        <v>213.64583703703727</v>
      </c>
      <c r="D59" s="51">
        <f t="shared" si="10"/>
        <v>3.0090962962962997E-3</v>
      </c>
      <c r="F59" s="33">
        <f t="shared" si="0"/>
        <v>306.35416296296273</v>
      </c>
      <c r="G59" s="33"/>
      <c r="H59" s="33">
        <f t="shared" si="11"/>
        <v>306.39999999999998</v>
      </c>
      <c r="I59" s="33">
        <f t="shared" si="1"/>
        <v>459.5</v>
      </c>
      <c r="J59" s="33">
        <f t="shared" si="2"/>
        <v>612.70000000000005</v>
      </c>
      <c r="K59" s="33">
        <f t="shared" si="3"/>
        <v>765.9</v>
      </c>
      <c r="L59" s="33">
        <f t="shared" si="4"/>
        <v>919.1</v>
      </c>
      <c r="M59" s="33">
        <f t="shared" si="5"/>
        <v>1072.2</v>
      </c>
      <c r="N59" s="33">
        <f t="shared" si="6"/>
        <v>1225.4000000000001</v>
      </c>
      <c r="O59" s="33">
        <f t="shared" si="7"/>
        <v>1378.6</v>
      </c>
      <c r="P59" s="33">
        <f t="shared" si="8"/>
        <v>1531.8</v>
      </c>
    </row>
    <row r="60" spans="1:16" hidden="1" x14ac:dyDescent="0.3">
      <c r="A60" s="40" t="e">
        <f>IF(Selbstdeklaration!$F$75=B60,F60*Selbstdeklaration!$F$76/10,0)</f>
        <v>#NUM!</v>
      </c>
      <c r="B60" s="32">
        <v>71500</v>
      </c>
      <c r="C60" s="33">
        <f t="shared" si="9"/>
        <v>215.62122592592618</v>
      </c>
      <c r="D60" s="51">
        <f t="shared" si="10"/>
        <v>3.015681481481485E-3</v>
      </c>
      <c r="F60" s="33">
        <f t="shared" si="0"/>
        <v>304.37877407407382</v>
      </c>
      <c r="G60" s="33"/>
      <c r="H60" s="33">
        <f t="shared" si="11"/>
        <v>304.39999999999998</v>
      </c>
      <c r="I60" s="33">
        <f t="shared" si="1"/>
        <v>456.6</v>
      </c>
      <c r="J60" s="33">
        <f t="shared" si="2"/>
        <v>608.79999999999995</v>
      </c>
      <c r="K60" s="33">
        <f t="shared" si="3"/>
        <v>760.9</v>
      </c>
      <c r="L60" s="33">
        <f t="shared" si="4"/>
        <v>913.1</v>
      </c>
      <c r="M60" s="33">
        <f t="shared" si="5"/>
        <v>1065.3</v>
      </c>
      <c r="N60" s="33">
        <f t="shared" si="6"/>
        <v>1217.5</v>
      </c>
      <c r="O60" s="33">
        <f t="shared" si="7"/>
        <v>1369.7</v>
      </c>
      <c r="P60" s="33">
        <f t="shared" si="8"/>
        <v>1521.9</v>
      </c>
    </row>
    <row r="61" spans="1:16" hidden="1" x14ac:dyDescent="0.3">
      <c r="A61" s="40" t="e">
        <f>IF(Selbstdeklaration!$F$75=B61,F61*Selbstdeklaration!$F$76/10,0)</f>
        <v>#NUM!</v>
      </c>
      <c r="B61" s="32">
        <v>72000</v>
      </c>
      <c r="C61" s="33">
        <f t="shared" si="9"/>
        <v>217.60320000000024</v>
      </c>
      <c r="D61" s="51">
        <f t="shared" si="10"/>
        <v>3.0222666666666702E-3</v>
      </c>
      <c r="F61" s="33">
        <f t="shared" si="0"/>
        <v>302.39679999999976</v>
      </c>
      <c r="G61" s="33"/>
      <c r="H61" s="33">
        <f t="shared" si="11"/>
        <v>302.39999999999998</v>
      </c>
      <c r="I61" s="33">
        <f t="shared" si="1"/>
        <v>453.6</v>
      </c>
      <c r="J61" s="33">
        <f t="shared" si="2"/>
        <v>604.79999999999995</v>
      </c>
      <c r="K61" s="33">
        <f t="shared" si="3"/>
        <v>756</v>
      </c>
      <c r="L61" s="33">
        <f t="shared" si="4"/>
        <v>907.2</v>
      </c>
      <c r="M61" s="33">
        <f t="shared" si="5"/>
        <v>1058.4000000000001</v>
      </c>
      <c r="N61" s="33">
        <f t="shared" si="6"/>
        <v>1209.5999999999999</v>
      </c>
      <c r="O61" s="33">
        <f t="shared" si="7"/>
        <v>1360.8</v>
      </c>
      <c r="P61" s="33">
        <f t="shared" si="8"/>
        <v>1512</v>
      </c>
    </row>
    <row r="62" spans="1:16" hidden="1" x14ac:dyDescent="0.3">
      <c r="A62" s="40" t="e">
        <f>IF(Selbstdeklaration!$F$75=B62,F62*Selbstdeklaration!$F$76/10,0)</f>
        <v>#NUM!</v>
      </c>
      <c r="B62" s="35">
        <v>72500</v>
      </c>
      <c r="C62" s="33">
        <f t="shared" si="9"/>
        <v>219.59175925925953</v>
      </c>
      <c r="D62" s="51">
        <f t="shared" si="10"/>
        <v>3.0288518518518555E-3</v>
      </c>
      <c r="F62" s="33">
        <f t="shared" si="0"/>
        <v>300.40824074074044</v>
      </c>
      <c r="G62" s="33"/>
      <c r="H62" s="33">
        <f t="shared" si="11"/>
        <v>300.39999999999998</v>
      </c>
      <c r="I62" s="33">
        <f t="shared" si="1"/>
        <v>450.6</v>
      </c>
      <c r="J62" s="33">
        <f t="shared" si="2"/>
        <v>600.79999999999995</v>
      </c>
      <c r="K62" s="33">
        <f t="shared" si="3"/>
        <v>751</v>
      </c>
      <c r="L62" s="33">
        <f t="shared" si="4"/>
        <v>901.2</v>
      </c>
      <c r="M62" s="33">
        <f t="shared" si="5"/>
        <v>1051.4000000000001</v>
      </c>
      <c r="N62" s="33">
        <f t="shared" si="6"/>
        <v>1201.5999999999999</v>
      </c>
      <c r="O62" s="33">
        <f t="shared" si="7"/>
        <v>1351.8</v>
      </c>
      <c r="P62" s="33">
        <f t="shared" si="8"/>
        <v>1502</v>
      </c>
    </row>
    <row r="63" spans="1:16" hidden="1" x14ac:dyDescent="0.3">
      <c r="A63" s="40" t="e">
        <f>IF(Selbstdeklaration!$F$75=B63,F63*Selbstdeklaration!$F$76/10,0)</f>
        <v>#NUM!</v>
      </c>
      <c r="B63" s="32">
        <v>73000</v>
      </c>
      <c r="C63" s="33">
        <f t="shared" si="9"/>
        <v>221.58690370370397</v>
      </c>
      <c r="D63" s="51">
        <f t="shared" si="10"/>
        <v>3.0354370370370407E-3</v>
      </c>
      <c r="F63" s="33">
        <f t="shared" si="0"/>
        <v>298.41309629629603</v>
      </c>
      <c r="G63" s="33"/>
      <c r="H63" s="33">
        <f t="shared" si="11"/>
        <v>298.39999999999998</v>
      </c>
      <c r="I63" s="33">
        <f t="shared" si="1"/>
        <v>447.6</v>
      </c>
      <c r="J63" s="33">
        <f t="shared" si="2"/>
        <v>596.79999999999995</v>
      </c>
      <c r="K63" s="33">
        <f t="shared" si="3"/>
        <v>746</v>
      </c>
      <c r="L63" s="33">
        <f t="shared" si="4"/>
        <v>895.2</v>
      </c>
      <c r="M63" s="33">
        <f t="shared" si="5"/>
        <v>1044.4000000000001</v>
      </c>
      <c r="N63" s="33">
        <f t="shared" si="6"/>
        <v>1193.7</v>
      </c>
      <c r="O63" s="33">
        <f t="shared" si="7"/>
        <v>1342.9</v>
      </c>
      <c r="P63" s="33">
        <f t="shared" si="8"/>
        <v>1492.1</v>
      </c>
    </row>
    <row r="64" spans="1:16" hidden="1" x14ac:dyDescent="0.3">
      <c r="A64" s="40" t="e">
        <f>IF(Selbstdeklaration!$F$75=B64,F64*Selbstdeklaration!$F$76/10,0)</f>
        <v>#NUM!</v>
      </c>
      <c r="B64" s="32">
        <v>73500</v>
      </c>
      <c r="C64" s="33">
        <f t="shared" si="9"/>
        <v>223.5886333333336</v>
      </c>
      <c r="D64" s="51">
        <f t="shared" si="10"/>
        <v>3.042022222222226E-3</v>
      </c>
      <c r="F64" s="33">
        <f t="shared" si="0"/>
        <v>296.41136666666637</v>
      </c>
      <c r="G64" s="33"/>
      <c r="H64" s="33">
        <f t="shared" si="11"/>
        <v>296.39999999999998</v>
      </c>
      <c r="I64" s="33">
        <f t="shared" si="1"/>
        <v>444.6</v>
      </c>
      <c r="J64" s="33">
        <f t="shared" si="2"/>
        <v>592.79999999999995</v>
      </c>
      <c r="K64" s="33">
        <f t="shared" si="3"/>
        <v>741</v>
      </c>
      <c r="L64" s="33">
        <f t="shared" si="4"/>
        <v>889.2</v>
      </c>
      <c r="M64" s="33">
        <f t="shared" si="5"/>
        <v>1037.4000000000001</v>
      </c>
      <c r="N64" s="33">
        <f t="shared" si="6"/>
        <v>1185.5999999999999</v>
      </c>
      <c r="O64" s="33">
        <f t="shared" si="7"/>
        <v>1333.9</v>
      </c>
      <c r="P64" s="33">
        <f t="shared" si="8"/>
        <v>1482.1</v>
      </c>
    </row>
    <row r="65" spans="1:16" hidden="1" x14ac:dyDescent="0.3">
      <c r="A65" s="40" t="e">
        <f>IF(Selbstdeklaration!$F$75=B65,F65*Selbstdeklaration!$F$76/10,0)</f>
        <v>#NUM!</v>
      </c>
      <c r="B65" s="32">
        <v>74000</v>
      </c>
      <c r="C65" s="33">
        <f t="shared" si="9"/>
        <v>225.59694814814844</v>
      </c>
      <c r="D65" s="51">
        <f t="shared" si="10"/>
        <v>3.0486074074074112E-3</v>
      </c>
      <c r="F65" s="33">
        <f t="shared" si="0"/>
        <v>294.40305185185156</v>
      </c>
      <c r="G65" s="33"/>
      <c r="H65" s="33">
        <f t="shared" si="11"/>
        <v>294.39999999999998</v>
      </c>
      <c r="I65" s="33">
        <f t="shared" si="1"/>
        <v>441.6</v>
      </c>
      <c r="J65" s="33">
        <f t="shared" si="2"/>
        <v>588.79999999999995</v>
      </c>
      <c r="K65" s="33">
        <f t="shared" si="3"/>
        <v>736</v>
      </c>
      <c r="L65" s="33">
        <f t="shared" si="4"/>
        <v>883.2</v>
      </c>
      <c r="M65" s="33">
        <f t="shared" si="5"/>
        <v>1030.4000000000001</v>
      </c>
      <c r="N65" s="33">
        <f t="shared" si="6"/>
        <v>1177.5999999999999</v>
      </c>
      <c r="O65" s="33">
        <f t="shared" si="7"/>
        <v>1324.8</v>
      </c>
      <c r="P65" s="33">
        <f t="shared" si="8"/>
        <v>1472</v>
      </c>
    </row>
    <row r="66" spans="1:16" hidden="1" x14ac:dyDescent="0.3">
      <c r="A66" s="40" t="e">
        <f>IF(Selbstdeklaration!$F$75=B66,F66*Selbstdeklaration!$F$76/10,0)</f>
        <v>#NUM!</v>
      </c>
      <c r="B66" s="35">
        <v>74500</v>
      </c>
      <c r="C66" s="33">
        <f t="shared" si="9"/>
        <v>227.61184814814843</v>
      </c>
      <c r="D66" s="51">
        <f t="shared" si="10"/>
        <v>3.0551925925925965E-3</v>
      </c>
      <c r="F66" s="33">
        <f t="shared" si="0"/>
        <v>292.3881518518516</v>
      </c>
      <c r="G66" s="33"/>
      <c r="H66" s="33">
        <f t="shared" si="11"/>
        <v>292.39999999999998</v>
      </c>
      <c r="I66" s="33">
        <f t="shared" si="1"/>
        <v>438.6</v>
      </c>
      <c r="J66" s="33">
        <f t="shared" si="2"/>
        <v>584.79999999999995</v>
      </c>
      <c r="K66" s="33">
        <f t="shared" si="3"/>
        <v>731</v>
      </c>
      <c r="L66" s="33">
        <f t="shared" si="4"/>
        <v>877.2</v>
      </c>
      <c r="M66" s="33">
        <f t="shared" si="5"/>
        <v>1023.4</v>
      </c>
      <c r="N66" s="33">
        <f t="shared" si="6"/>
        <v>1169.5999999999999</v>
      </c>
      <c r="O66" s="33">
        <f t="shared" si="7"/>
        <v>1315.7</v>
      </c>
      <c r="P66" s="33">
        <f t="shared" si="8"/>
        <v>1461.9</v>
      </c>
    </row>
    <row r="67" spans="1:16" x14ac:dyDescent="0.3">
      <c r="A67" s="40" t="e">
        <f>IF(Selbstdeklaration!$F$75=B67,F67*Selbstdeklaration!$F$76/10,0)</f>
        <v>#NUM!</v>
      </c>
      <c r="B67" s="32">
        <v>75000</v>
      </c>
      <c r="C67" s="33">
        <f t="shared" si="9"/>
        <v>229.63333333333364</v>
      </c>
      <c r="D67" s="51">
        <f t="shared" si="10"/>
        <v>3.0617777777777818E-3</v>
      </c>
      <c r="F67" s="33">
        <f t="shared" si="0"/>
        <v>290.36666666666633</v>
      </c>
      <c r="G67" s="33"/>
      <c r="H67" s="33">
        <f t="shared" si="11"/>
        <v>290.39999999999998</v>
      </c>
      <c r="I67" s="33">
        <f t="shared" si="1"/>
        <v>435.6</v>
      </c>
      <c r="J67" s="33">
        <f t="shared" si="2"/>
        <v>580.70000000000005</v>
      </c>
      <c r="K67" s="33">
        <f t="shared" si="3"/>
        <v>725.9</v>
      </c>
      <c r="L67" s="33">
        <f t="shared" si="4"/>
        <v>871.1</v>
      </c>
      <c r="M67" s="33">
        <f t="shared" si="5"/>
        <v>1016.3</v>
      </c>
      <c r="N67" s="33">
        <f t="shared" si="6"/>
        <v>1161.5</v>
      </c>
      <c r="O67" s="33">
        <f t="shared" si="7"/>
        <v>1306.7</v>
      </c>
      <c r="P67" s="33">
        <f t="shared" si="8"/>
        <v>1451.8</v>
      </c>
    </row>
    <row r="68" spans="1:16" hidden="1" x14ac:dyDescent="0.3">
      <c r="A68" s="40" t="e">
        <f>IF(Selbstdeklaration!$F$75=B68,F68*Selbstdeklaration!$F$76/10,0)</f>
        <v>#NUM!</v>
      </c>
      <c r="B68" s="32">
        <v>75500</v>
      </c>
      <c r="C68" s="33">
        <f t="shared" si="9"/>
        <v>231.661403703704</v>
      </c>
      <c r="D68" s="51">
        <f t="shared" si="10"/>
        <v>3.068362962962967E-3</v>
      </c>
      <c r="F68" s="33">
        <f t="shared" si="0"/>
        <v>288.33859629629603</v>
      </c>
      <c r="G68" s="33"/>
      <c r="H68" s="33">
        <f t="shared" si="11"/>
        <v>288.3</v>
      </c>
      <c r="I68" s="33">
        <f t="shared" si="1"/>
        <v>432.5</v>
      </c>
      <c r="J68" s="33">
        <f t="shared" si="2"/>
        <v>576.70000000000005</v>
      </c>
      <c r="K68" s="33">
        <f t="shared" si="3"/>
        <v>720.8</v>
      </c>
      <c r="L68" s="33">
        <f t="shared" si="4"/>
        <v>865</v>
      </c>
      <c r="M68" s="33">
        <f t="shared" si="5"/>
        <v>1009.2</v>
      </c>
      <c r="N68" s="33">
        <f t="shared" si="6"/>
        <v>1153.4000000000001</v>
      </c>
      <c r="O68" s="33">
        <f t="shared" si="7"/>
        <v>1297.5</v>
      </c>
      <c r="P68" s="33">
        <f t="shared" si="8"/>
        <v>1441.7</v>
      </c>
    </row>
    <row r="69" spans="1:16" hidden="1" x14ac:dyDescent="0.3">
      <c r="A69" s="40" t="e">
        <f>IF(Selbstdeklaration!$F$75=B69,F69*Selbstdeklaration!$F$76/10,0)</f>
        <v>#NUM!</v>
      </c>
      <c r="B69" s="32">
        <v>76000</v>
      </c>
      <c r="C69" s="33">
        <f t="shared" si="9"/>
        <v>233.69605925925958</v>
      </c>
      <c r="D69" s="51">
        <f t="shared" si="10"/>
        <v>3.0749481481481523E-3</v>
      </c>
      <c r="F69" s="33">
        <f t="shared" si="0"/>
        <v>286.30394074074042</v>
      </c>
      <c r="G69" s="33"/>
      <c r="H69" s="33">
        <f t="shared" si="11"/>
        <v>286.3</v>
      </c>
      <c r="I69" s="33">
        <f t="shared" si="1"/>
        <v>429.5</v>
      </c>
      <c r="J69" s="33">
        <f t="shared" si="2"/>
        <v>572.6</v>
      </c>
      <c r="K69" s="33">
        <f t="shared" si="3"/>
        <v>715.8</v>
      </c>
      <c r="L69" s="33">
        <f t="shared" si="4"/>
        <v>858.9</v>
      </c>
      <c r="M69" s="33">
        <f t="shared" si="5"/>
        <v>1002.1</v>
      </c>
      <c r="N69" s="33">
        <f t="shared" si="6"/>
        <v>1145.2</v>
      </c>
      <c r="O69" s="33">
        <f t="shared" si="7"/>
        <v>1288.4000000000001</v>
      </c>
      <c r="P69" s="33">
        <f t="shared" si="8"/>
        <v>1431.5</v>
      </c>
    </row>
    <row r="70" spans="1:16" hidden="1" x14ac:dyDescent="0.3">
      <c r="A70" s="40" t="e">
        <f>IF(Selbstdeklaration!$F$75=B70,F70*Selbstdeklaration!$F$76/10,0)</f>
        <v>#NUM!</v>
      </c>
      <c r="B70" s="35">
        <v>76500</v>
      </c>
      <c r="C70" s="33">
        <f t="shared" si="9"/>
        <v>235.73730000000032</v>
      </c>
      <c r="D70" s="51">
        <f t="shared" si="10"/>
        <v>3.0815333333333375E-3</v>
      </c>
      <c r="F70" s="33">
        <f t="shared" si="0"/>
        <v>284.26269999999965</v>
      </c>
      <c r="G70" s="33"/>
      <c r="H70" s="33">
        <f t="shared" si="11"/>
        <v>284.3</v>
      </c>
      <c r="I70" s="33">
        <f t="shared" si="1"/>
        <v>426.4</v>
      </c>
      <c r="J70" s="33">
        <f t="shared" si="2"/>
        <v>568.5</v>
      </c>
      <c r="K70" s="33">
        <f t="shared" si="3"/>
        <v>710.7</v>
      </c>
      <c r="L70" s="33">
        <f t="shared" si="4"/>
        <v>852.8</v>
      </c>
      <c r="M70" s="33">
        <f t="shared" si="5"/>
        <v>994.9</v>
      </c>
      <c r="N70" s="33">
        <f t="shared" si="6"/>
        <v>1137.0999999999999</v>
      </c>
      <c r="O70" s="33">
        <f t="shared" si="7"/>
        <v>1279.2</v>
      </c>
      <c r="P70" s="33">
        <f t="shared" si="8"/>
        <v>1421.3</v>
      </c>
    </row>
    <row r="71" spans="1:16" hidden="1" x14ac:dyDescent="0.3">
      <c r="A71" s="40" t="e">
        <f>IF(Selbstdeklaration!$F$75=B71,F71*Selbstdeklaration!$F$76/10,0)</f>
        <v>#NUM!</v>
      </c>
      <c r="B71" s="32">
        <v>77000</v>
      </c>
      <c r="C71" s="33">
        <f t="shared" si="9"/>
        <v>237.78512592592625</v>
      </c>
      <c r="D71" s="51">
        <f t="shared" si="10"/>
        <v>3.0881185185185228E-3</v>
      </c>
      <c r="F71" s="33">
        <f t="shared" si="0"/>
        <v>282.21487407407375</v>
      </c>
      <c r="G71" s="33"/>
      <c r="H71" s="33">
        <f t="shared" si="11"/>
        <v>282.2</v>
      </c>
      <c r="I71" s="33">
        <f t="shared" si="1"/>
        <v>423.3</v>
      </c>
      <c r="J71" s="33">
        <f t="shared" si="2"/>
        <v>564.4</v>
      </c>
      <c r="K71" s="33">
        <f t="shared" si="3"/>
        <v>705.5</v>
      </c>
      <c r="L71" s="33">
        <f t="shared" si="4"/>
        <v>846.6</v>
      </c>
      <c r="M71" s="33">
        <f t="shared" si="5"/>
        <v>987.8</v>
      </c>
      <c r="N71" s="33">
        <f t="shared" si="6"/>
        <v>1128.9000000000001</v>
      </c>
      <c r="O71" s="33">
        <f t="shared" si="7"/>
        <v>1270</v>
      </c>
      <c r="P71" s="33">
        <f t="shared" si="8"/>
        <v>1411.1</v>
      </c>
    </row>
    <row r="72" spans="1:16" hidden="1" x14ac:dyDescent="0.3">
      <c r="A72" s="40" t="e">
        <f>IF(Selbstdeklaration!$F$75=B72,F72*Selbstdeklaration!$F$76/10,0)</f>
        <v>#NUM!</v>
      </c>
      <c r="B72" s="32">
        <v>77500</v>
      </c>
      <c r="C72" s="33">
        <f t="shared" si="9"/>
        <v>239.83953703703736</v>
      </c>
      <c r="D72" s="51">
        <f t="shared" si="10"/>
        <v>3.094703703703708E-3</v>
      </c>
      <c r="F72" s="33">
        <f t="shared" ref="F72:F135" si="12">+$F$5-C72</f>
        <v>280.16046296296264</v>
      </c>
      <c r="G72" s="33"/>
      <c r="H72" s="33">
        <f t="shared" si="11"/>
        <v>280.2</v>
      </c>
      <c r="I72" s="33">
        <f t="shared" ref="I72:I135" si="13">ROUND($F$5*1.5-C72*1.5,1)</f>
        <v>420.2</v>
      </c>
      <c r="J72" s="33">
        <f t="shared" ref="J72:J135" si="14">ROUND($F$5*2-C72*2,1)</f>
        <v>560.29999999999995</v>
      </c>
      <c r="K72" s="33">
        <f t="shared" ref="K72:K135" si="15">ROUND($F$5*2.5-C72*2.5,1)</f>
        <v>700.4</v>
      </c>
      <c r="L72" s="33">
        <f t="shared" ref="L72:L135" si="16">ROUND($F$5*3-C72*3,1)</f>
        <v>840.5</v>
      </c>
      <c r="M72" s="33">
        <f t="shared" ref="M72:M135" si="17">ROUND($F$5*3.5-C72*3.5,1)</f>
        <v>980.6</v>
      </c>
      <c r="N72" s="33">
        <f t="shared" ref="N72:N135" si="18">ROUND($F$5*4-C72*4,1)</f>
        <v>1120.5999999999999</v>
      </c>
      <c r="O72" s="33">
        <f t="shared" ref="O72:O135" si="19">ROUND($F$5*4.5-C72*4.5,1)</f>
        <v>1260.7</v>
      </c>
      <c r="P72" s="33">
        <f t="shared" ref="P72:P135" si="20">ROUND($F$5*5-C72*5,1)</f>
        <v>1400.8</v>
      </c>
    </row>
    <row r="73" spans="1:16" hidden="1" x14ac:dyDescent="0.3">
      <c r="A73" s="40" t="e">
        <f>IF(Selbstdeklaration!$F$75=B73,F73*Selbstdeklaration!$F$76/10,0)</f>
        <v>#NUM!</v>
      </c>
      <c r="B73" s="32">
        <v>78000</v>
      </c>
      <c r="C73" s="33">
        <f t="shared" ref="C73:C136" si="21">+B73*D73</f>
        <v>241.90053333333367</v>
      </c>
      <c r="D73" s="51">
        <f t="shared" ref="D73:D136" si="22">D72+($D$187-$D$7)/90000*500</f>
        <v>3.1012888888888933E-3</v>
      </c>
      <c r="F73" s="33">
        <f t="shared" si="12"/>
        <v>278.09946666666633</v>
      </c>
      <c r="G73" s="33"/>
      <c r="H73" s="33">
        <f t="shared" ref="H73:H136" si="23">ROUND($F$5-C73,1)</f>
        <v>278.10000000000002</v>
      </c>
      <c r="I73" s="33">
        <f t="shared" si="13"/>
        <v>417.1</v>
      </c>
      <c r="J73" s="33">
        <f t="shared" si="14"/>
        <v>556.20000000000005</v>
      </c>
      <c r="K73" s="33">
        <f t="shared" si="15"/>
        <v>695.2</v>
      </c>
      <c r="L73" s="33">
        <f t="shared" si="16"/>
        <v>834.3</v>
      </c>
      <c r="M73" s="33">
        <f t="shared" si="17"/>
        <v>973.3</v>
      </c>
      <c r="N73" s="33">
        <f t="shared" si="18"/>
        <v>1112.4000000000001</v>
      </c>
      <c r="O73" s="33">
        <f t="shared" si="19"/>
        <v>1251.4000000000001</v>
      </c>
      <c r="P73" s="33">
        <f t="shared" si="20"/>
        <v>1390.5</v>
      </c>
    </row>
    <row r="74" spans="1:16" hidden="1" x14ac:dyDescent="0.3">
      <c r="A74" s="40" t="e">
        <f>IF(Selbstdeklaration!$F$75=B74,F74*Selbstdeklaration!$F$76/10,0)</f>
        <v>#NUM!</v>
      </c>
      <c r="B74" s="32">
        <v>78500</v>
      </c>
      <c r="C74" s="33">
        <f t="shared" si="21"/>
        <v>243.96811481481515</v>
      </c>
      <c r="D74" s="51">
        <f t="shared" si="22"/>
        <v>3.1078740740740785E-3</v>
      </c>
      <c r="F74" s="33">
        <f t="shared" si="12"/>
        <v>276.03188518518482</v>
      </c>
      <c r="G74" s="33"/>
      <c r="H74" s="33">
        <f t="shared" si="23"/>
        <v>276</v>
      </c>
      <c r="I74" s="33">
        <f t="shared" si="13"/>
        <v>414</v>
      </c>
      <c r="J74" s="33">
        <f t="shared" si="14"/>
        <v>552.1</v>
      </c>
      <c r="K74" s="33">
        <f t="shared" si="15"/>
        <v>690.1</v>
      </c>
      <c r="L74" s="33">
        <f t="shared" si="16"/>
        <v>828.1</v>
      </c>
      <c r="M74" s="33">
        <f t="shared" si="17"/>
        <v>966.1</v>
      </c>
      <c r="N74" s="33">
        <f t="shared" si="18"/>
        <v>1104.0999999999999</v>
      </c>
      <c r="O74" s="33">
        <f t="shared" si="19"/>
        <v>1242.0999999999999</v>
      </c>
      <c r="P74" s="33">
        <f t="shared" si="20"/>
        <v>1380.2</v>
      </c>
    </row>
    <row r="75" spans="1:16" hidden="1" x14ac:dyDescent="0.3">
      <c r="A75" s="40" t="e">
        <f>IF(Selbstdeklaration!$F$75=B75,F75*Selbstdeklaration!$F$76/10,0)</f>
        <v>#NUM!</v>
      </c>
      <c r="B75" s="35">
        <v>79000</v>
      </c>
      <c r="C75" s="33">
        <f t="shared" si="21"/>
        <v>246.04228148148184</v>
      </c>
      <c r="D75" s="51">
        <f t="shared" si="22"/>
        <v>3.1144592592592638E-3</v>
      </c>
      <c r="F75" s="33">
        <f t="shared" si="12"/>
        <v>273.95771851851816</v>
      </c>
      <c r="G75" s="33"/>
      <c r="H75" s="33">
        <f t="shared" si="23"/>
        <v>274</v>
      </c>
      <c r="I75" s="33">
        <f t="shared" si="13"/>
        <v>410.9</v>
      </c>
      <c r="J75" s="33">
        <f t="shared" si="14"/>
        <v>547.9</v>
      </c>
      <c r="K75" s="33">
        <f t="shared" si="15"/>
        <v>684.9</v>
      </c>
      <c r="L75" s="33">
        <f t="shared" si="16"/>
        <v>821.9</v>
      </c>
      <c r="M75" s="33">
        <f t="shared" si="17"/>
        <v>958.9</v>
      </c>
      <c r="N75" s="33">
        <f t="shared" si="18"/>
        <v>1095.8</v>
      </c>
      <c r="O75" s="33">
        <f t="shared" si="19"/>
        <v>1232.8</v>
      </c>
      <c r="P75" s="33">
        <f t="shared" si="20"/>
        <v>1369.8</v>
      </c>
    </row>
    <row r="76" spans="1:16" hidden="1" x14ac:dyDescent="0.3">
      <c r="A76" s="40" t="e">
        <f>IF(Selbstdeklaration!$F$75=B76,F76*Selbstdeklaration!$F$76/10,0)</f>
        <v>#NUM!</v>
      </c>
      <c r="B76" s="32">
        <v>79500</v>
      </c>
      <c r="C76" s="33">
        <f t="shared" si="21"/>
        <v>248.12303333333369</v>
      </c>
      <c r="D76" s="51">
        <f t="shared" si="22"/>
        <v>3.121044444444449E-3</v>
      </c>
      <c r="F76" s="33">
        <f t="shared" si="12"/>
        <v>271.87696666666631</v>
      </c>
      <c r="G76" s="33"/>
      <c r="H76" s="33">
        <f t="shared" si="23"/>
        <v>271.89999999999998</v>
      </c>
      <c r="I76" s="33">
        <f t="shared" si="13"/>
        <v>407.8</v>
      </c>
      <c r="J76" s="33">
        <f t="shared" si="14"/>
        <v>543.79999999999995</v>
      </c>
      <c r="K76" s="33">
        <f t="shared" si="15"/>
        <v>679.7</v>
      </c>
      <c r="L76" s="33">
        <f t="shared" si="16"/>
        <v>815.6</v>
      </c>
      <c r="M76" s="33">
        <f t="shared" si="17"/>
        <v>951.6</v>
      </c>
      <c r="N76" s="33">
        <f t="shared" si="18"/>
        <v>1087.5</v>
      </c>
      <c r="O76" s="33">
        <f t="shared" si="19"/>
        <v>1223.4000000000001</v>
      </c>
      <c r="P76" s="33">
        <f t="shared" si="20"/>
        <v>1359.4</v>
      </c>
    </row>
    <row r="77" spans="1:16" x14ac:dyDescent="0.3">
      <c r="A77" s="40" t="e">
        <f>IF(Selbstdeklaration!$F$75=B77,F77*Selbstdeklaration!$F$76/10,0)</f>
        <v>#NUM!</v>
      </c>
      <c r="B77" s="32">
        <v>80000</v>
      </c>
      <c r="C77" s="33">
        <f t="shared" si="21"/>
        <v>250.21037037037075</v>
      </c>
      <c r="D77" s="51">
        <f t="shared" si="22"/>
        <v>3.1276296296296343E-3</v>
      </c>
      <c r="F77" s="33">
        <f t="shared" si="12"/>
        <v>269.78962962962925</v>
      </c>
      <c r="G77" s="33"/>
      <c r="H77" s="33">
        <f t="shared" si="23"/>
        <v>269.8</v>
      </c>
      <c r="I77" s="33">
        <f t="shared" si="13"/>
        <v>404.7</v>
      </c>
      <c r="J77" s="33">
        <f t="shared" si="14"/>
        <v>539.6</v>
      </c>
      <c r="K77" s="33">
        <f t="shared" si="15"/>
        <v>674.5</v>
      </c>
      <c r="L77" s="33">
        <f t="shared" si="16"/>
        <v>809.4</v>
      </c>
      <c r="M77" s="33">
        <f t="shared" si="17"/>
        <v>944.3</v>
      </c>
      <c r="N77" s="33">
        <f t="shared" si="18"/>
        <v>1079.2</v>
      </c>
      <c r="O77" s="33">
        <f t="shared" si="19"/>
        <v>1214.0999999999999</v>
      </c>
      <c r="P77" s="33">
        <f t="shared" si="20"/>
        <v>1348.9</v>
      </c>
    </row>
    <row r="78" spans="1:16" hidden="1" x14ac:dyDescent="0.3">
      <c r="A78" s="40" t="e">
        <f>IF(Selbstdeklaration!$F$75=B78,F78*Selbstdeklaration!$F$76/10,0)</f>
        <v>#NUM!</v>
      </c>
      <c r="B78" s="32">
        <v>80500</v>
      </c>
      <c r="C78" s="33">
        <f t="shared" si="21"/>
        <v>252.30429259259299</v>
      </c>
      <c r="D78" s="51">
        <f t="shared" si="22"/>
        <v>3.1342148148148195E-3</v>
      </c>
      <c r="F78" s="33">
        <f t="shared" si="12"/>
        <v>267.69570740740699</v>
      </c>
      <c r="G78" s="33"/>
      <c r="H78" s="33">
        <f t="shared" si="23"/>
        <v>267.7</v>
      </c>
      <c r="I78" s="33">
        <f t="shared" si="13"/>
        <v>401.5</v>
      </c>
      <c r="J78" s="33">
        <f t="shared" si="14"/>
        <v>535.4</v>
      </c>
      <c r="K78" s="33">
        <f t="shared" si="15"/>
        <v>669.2</v>
      </c>
      <c r="L78" s="33">
        <f t="shared" si="16"/>
        <v>803.1</v>
      </c>
      <c r="M78" s="33">
        <f t="shared" si="17"/>
        <v>936.9</v>
      </c>
      <c r="N78" s="33">
        <f t="shared" si="18"/>
        <v>1070.8</v>
      </c>
      <c r="O78" s="33">
        <f t="shared" si="19"/>
        <v>1204.5999999999999</v>
      </c>
      <c r="P78" s="33">
        <f t="shared" si="20"/>
        <v>1338.5</v>
      </c>
    </row>
    <row r="79" spans="1:16" hidden="1" x14ac:dyDescent="0.3">
      <c r="A79" s="40" t="e">
        <f>IF(Selbstdeklaration!$F$75=B79,F79*Selbstdeklaration!$F$76/10,0)</f>
        <v>#NUM!</v>
      </c>
      <c r="B79" s="35">
        <v>81000</v>
      </c>
      <c r="C79" s="33">
        <f t="shared" si="21"/>
        <v>254.40480000000039</v>
      </c>
      <c r="D79" s="51">
        <f t="shared" si="22"/>
        <v>3.1408000000000048E-3</v>
      </c>
      <c r="F79" s="33">
        <f t="shared" si="12"/>
        <v>265.59519999999964</v>
      </c>
      <c r="G79" s="33"/>
      <c r="H79" s="33">
        <f t="shared" si="23"/>
        <v>265.60000000000002</v>
      </c>
      <c r="I79" s="33">
        <f t="shared" si="13"/>
        <v>398.4</v>
      </c>
      <c r="J79" s="33">
        <f t="shared" si="14"/>
        <v>531.20000000000005</v>
      </c>
      <c r="K79" s="33">
        <f t="shared" si="15"/>
        <v>664</v>
      </c>
      <c r="L79" s="33">
        <f t="shared" si="16"/>
        <v>796.8</v>
      </c>
      <c r="M79" s="33">
        <f t="shared" si="17"/>
        <v>929.6</v>
      </c>
      <c r="N79" s="33">
        <f t="shared" si="18"/>
        <v>1062.4000000000001</v>
      </c>
      <c r="O79" s="33">
        <f t="shared" si="19"/>
        <v>1195.2</v>
      </c>
      <c r="P79" s="33">
        <f t="shared" si="20"/>
        <v>1328</v>
      </c>
    </row>
    <row r="80" spans="1:16" hidden="1" x14ac:dyDescent="0.3">
      <c r="A80" s="40" t="e">
        <f>IF(Selbstdeklaration!$F$75=B80,F80*Selbstdeklaration!$F$76/10,0)</f>
        <v>#NUM!</v>
      </c>
      <c r="B80" s="32">
        <v>81500</v>
      </c>
      <c r="C80" s="33">
        <f t="shared" si="21"/>
        <v>256.51189259259297</v>
      </c>
      <c r="D80" s="51">
        <f t="shared" si="22"/>
        <v>3.14738518518519E-3</v>
      </c>
      <c r="F80" s="33">
        <f t="shared" si="12"/>
        <v>263.48810740740703</v>
      </c>
      <c r="G80" s="33"/>
      <c r="H80" s="33">
        <f t="shared" si="23"/>
        <v>263.5</v>
      </c>
      <c r="I80" s="33">
        <f t="shared" si="13"/>
        <v>395.2</v>
      </c>
      <c r="J80" s="33">
        <f t="shared" si="14"/>
        <v>527</v>
      </c>
      <c r="K80" s="33">
        <f t="shared" si="15"/>
        <v>658.7</v>
      </c>
      <c r="L80" s="33">
        <f t="shared" si="16"/>
        <v>790.5</v>
      </c>
      <c r="M80" s="33">
        <f t="shared" si="17"/>
        <v>922.2</v>
      </c>
      <c r="N80" s="33">
        <f t="shared" si="18"/>
        <v>1054</v>
      </c>
      <c r="O80" s="33">
        <f t="shared" si="19"/>
        <v>1185.7</v>
      </c>
      <c r="P80" s="33">
        <f t="shared" si="20"/>
        <v>1317.4</v>
      </c>
    </row>
    <row r="81" spans="1:16" hidden="1" x14ac:dyDescent="0.3">
      <c r="A81" s="40" t="e">
        <f>IF(Selbstdeklaration!$F$75=B81,F81*Selbstdeklaration!$F$76/10,0)</f>
        <v>#NUM!</v>
      </c>
      <c r="B81" s="32">
        <v>82000</v>
      </c>
      <c r="C81" s="33">
        <f t="shared" si="21"/>
        <v>258.62557037037078</v>
      </c>
      <c r="D81" s="51">
        <f t="shared" si="22"/>
        <v>3.1539703703703753E-3</v>
      </c>
      <c r="F81" s="33">
        <f t="shared" si="12"/>
        <v>261.37442962962922</v>
      </c>
      <c r="G81" s="33"/>
      <c r="H81" s="33">
        <f t="shared" si="23"/>
        <v>261.39999999999998</v>
      </c>
      <c r="I81" s="33">
        <f t="shared" si="13"/>
        <v>392.1</v>
      </c>
      <c r="J81" s="33">
        <f t="shared" si="14"/>
        <v>522.70000000000005</v>
      </c>
      <c r="K81" s="33">
        <f t="shared" si="15"/>
        <v>653.4</v>
      </c>
      <c r="L81" s="33">
        <f t="shared" si="16"/>
        <v>784.1</v>
      </c>
      <c r="M81" s="33">
        <f t="shared" si="17"/>
        <v>914.8</v>
      </c>
      <c r="N81" s="33">
        <f t="shared" si="18"/>
        <v>1045.5</v>
      </c>
      <c r="O81" s="33">
        <f t="shared" si="19"/>
        <v>1176.2</v>
      </c>
      <c r="P81" s="33">
        <f t="shared" si="20"/>
        <v>1306.9000000000001</v>
      </c>
    </row>
    <row r="82" spans="1:16" hidden="1" x14ac:dyDescent="0.3">
      <c r="A82" s="40" t="e">
        <f>IF(Selbstdeklaration!$F$75=B82,F82*Selbstdeklaration!$F$76/10,0)</f>
        <v>#NUM!</v>
      </c>
      <c r="B82" s="32">
        <v>82500</v>
      </c>
      <c r="C82" s="33">
        <f t="shared" si="21"/>
        <v>260.74583333333374</v>
      </c>
      <c r="D82" s="51">
        <f t="shared" si="22"/>
        <v>3.1605555555555605E-3</v>
      </c>
      <c r="F82" s="33">
        <f t="shared" si="12"/>
        <v>259.25416666666626</v>
      </c>
      <c r="G82" s="33"/>
      <c r="H82" s="33">
        <f t="shared" si="23"/>
        <v>259.3</v>
      </c>
      <c r="I82" s="33">
        <f t="shared" si="13"/>
        <v>388.9</v>
      </c>
      <c r="J82" s="33">
        <f t="shared" si="14"/>
        <v>518.5</v>
      </c>
      <c r="K82" s="33">
        <f t="shared" si="15"/>
        <v>648.1</v>
      </c>
      <c r="L82" s="33">
        <f t="shared" si="16"/>
        <v>777.8</v>
      </c>
      <c r="M82" s="33">
        <f t="shared" si="17"/>
        <v>907.4</v>
      </c>
      <c r="N82" s="33">
        <f t="shared" si="18"/>
        <v>1037</v>
      </c>
      <c r="O82" s="33">
        <f t="shared" si="19"/>
        <v>1166.5999999999999</v>
      </c>
      <c r="P82" s="33">
        <f t="shared" si="20"/>
        <v>1296.3</v>
      </c>
    </row>
    <row r="83" spans="1:16" hidden="1" x14ac:dyDescent="0.3">
      <c r="A83" s="40" t="e">
        <f>IF(Selbstdeklaration!$F$75=B83,F83*Selbstdeklaration!$F$76/10,0)</f>
        <v>#NUM!</v>
      </c>
      <c r="B83" s="35">
        <v>83000</v>
      </c>
      <c r="C83" s="33">
        <f t="shared" si="21"/>
        <v>262.87268148148189</v>
      </c>
      <c r="D83" s="51">
        <f t="shared" si="22"/>
        <v>3.1671407407407458E-3</v>
      </c>
      <c r="F83" s="33">
        <f t="shared" si="12"/>
        <v>257.12731851851811</v>
      </c>
      <c r="G83" s="33"/>
      <c r="H83" s="33">
        <f t="shared" si="23"/>
        <v>257.10000000000002</v>
      </c>
      <c r="I83" s="33">
        <f t="shared" si="13"/>
        <v>385.7</v>
      </c>
      <c r="J83" s="33">
        <f t="shared" si="14"/>
        <v>514.29999999999995</v>
      </c>
      <c r="K83" s="33">
        <f t="shared" si="15"/>
        <v>642.79999999999995</v>
      </c>
      <c r="L83" s="33">
        <f t="shared" si="16"/>
        <v>771.4</v>
      </c>
      <c r="M83" s="33">
        <f t="shared" si="17"/>
        <v>899.9</v>
      </c>
      <c r="N83" s="33">
        <f t="shared" si="18"/>
        <v>1028.5</v>
      </c>
      <c r="O83" s="33">
        <f t="shared" si="19"/>
        <v>1157.0999999999999</v>
      </c>
      <c r="P83" s="33">
        <f t="shared" si="20"/>
        <v>1285.5999999999999</v>
      </c>
    </row>
    <row r="84" spans="1:16" hidden="1" x14ac:dyDescent="0.3">
      <c r="A84" s="40" t="e">
        <f>IF(Selbstdeklaration!$F$75=B84,F84*Selbstdeklaration!$F$76/10,0)</f>
        <v>#NUM!</v>
      </c>
      <c r="B84" s="32">
        <v>83500</v>
      </c>
      <c r="C84" s="33">
        <f t="shared" si="21"/>
        <v>265.00611481481525</v>
      </c>
      <c r="D84" s="51">
        <f t="shared" si="22"/>
        <v>3.1737259259259311E-3</v>
      </c>
      <c r="F84" s="33">
        <f t="shared" si="12"/>
        <v>254.99388518518475</v>
      </c>
      <c r="G84" s="33"/>
      <c r="H84" s="33">
        <f t="shared" si="23"/>
        <v>255</v>
      </c>
      <c r="I84" s="33">
        <f t="shared" si="13"/>
        <v>382.5</v>
      </c>
      <c r="J84" s="33">
        <f t="shared" si="14"/>
        <v>510</v>
      </c>
      <c r="K84" s="33">
        <f t="shared" si="15"/>
        <v>637.5</v>
      </c>
      <c r="L84" s="33">
        <f t="shared" si="16"/>
        <v>765</v>
      </c>
      <c r="M84" s="33">
        <f t="shared" si="17"/>
        <v>892.5</v>
      </c>
      <c r="N84" s="33">
        <f t="shared" si="18"/>
        <v>1020</v>
      </c>
      <c r="O84" s="33">
        <f t="shared" si="19"/>
        <v>1147.5</v>
      </c>
      <c r="P84" s="33">
        <f t="shared" si="20"/>
        <v>1275</v>
      </c>
    </row>
    <row r="85" spans="1:16" hidden="1" x14ac:dyDescent="0.3">
      <c r="A85" s="40" t="e">
        <f>IF(Selbstdeklaration!$F$75=B85,F85*Selbstdeklaration!$F$76/10,0)</f>
        <v>#NUM!</v>
      </c>
      <c r="B85" s="32">
        <v>84000</v>
      </c>
      <c r="C85" s="33">
        <f t="shared" si="21"/>
        <v>267.14613333333375</v>
      </c>
      <c r="D85" s="51">
        <f t="shared" si="22"/>
        <v>3.1803111111111163E-3</v>
      </c>
      <c r="F85" s="33">
        <f t="shared" si="12"/>
        <v>252.85386666666625</v>
      </c>
      <c r="G85" s="33"/>
      <c r="H85" s="33">
        <f t="shared" si="23"/>
        <v>252.9</v>
      </c>
      <c r="I85" s="33">
        <f t="shared" si="13"/>
        <v>379.3</v>
      </c>
      <c r="J85" s="33">
        <f t="shared" si="14"/>
        <v>505.7</v>
      </c>
      <c r="K85" s="33">
        <f t="shared" si="15"/>
        <v>632.1</v>
      </c>
      <c r="L85" s="33">
        <f t="shared" si="16"/>
        <v>758.6</v>
      </c>
      <c r="M85" s="33">
        <f t="shared" si="17"/>
        <v>885</v>
      </c>
      <c r="N85" s="33">
        <f t="shared" si="18"/>
        <v>1011.4</v>
      </c>
      <c r="O85" s="33">
        <f t="shared" si="19"/>
        <v>1137.8</v>
      </c>
      <c r="P85" s="33">
        <f t="shared" si="20"/>
        <v>1264.3</v>
      </c>
    </row>
    <row r="86" spans="1:16" hidden="1" x14ac:dyDescent="0.3">
      <c r="A86" s="40" t="e">
        <f>IF(Selbstdeklaration!$F$75=B86,F86*Selbstdeklaration!$F$76/10,0)</f>
        <v>#NUM!</v>
      </c>
      <c r="B86" s="32">
        <v>84500</v>
      </c>
      <c r="C86" s="33">
        <f t="shared" si="21"/>
        <v>269.29273703703745</v>
      </c>
      <c r="D86" s="51">
        <f t="shared" si="22"/>
        <v>3.1868962962963016E-3</v>
      </c>
      <c r="F86" s="33">
        <f t="shared" si="12"/>
        <v>250.70726296296255</v>
      </c>
      <c r="G86" s="33"/>
      <c r="H86" s="33">
        <f t="shared" si="23"/>
        <v>250.7</v>
      </c>
      <c r="I86" s="33">
        <f t="shared" si="13"/>
        <v>376.1</v>
      </c>
      <c r="J86" s="33">
        <f t="shared" si="14"/>
        <v>501.4</v>
      </c>
      <c r="K86" s="33">
        <f t="shared" si="15"/>
        <v>626.79999999999995</v>
      </c>
      <c r="L86" s="33">
        <f t="shared" si="16"/>
        <v>752.1</v>
      </c>
      <c r="M86" s="33">
        <f t="shared" si="17"/>
        <v>877.5</v>
      </c>
      <c r="N86" s="33">
        <f t="shared" si="18"/>
        <v>1002.8</v>
      </c>
      <c r="O86" s="33">
        <f t="shared" si="19"/>
        <v>1128.2</v>
      </c>
      <c r="P86" s="33">
        <f t="shared" si="20"/>
        <v>1253.5</v>
      </c>
    </row>
    <row r="87" spans="1:16" x14ac:dyDescent="0.3">
      <c r="A87" s="40" t="e">
        <f>IF(Selbstdeklaration!$F$75=B87,F87*Selbstdeklaration!$F$76/10,0)</f>
        <v>#NUM!</v>
      </c>
      <c r="B87" s="35">
        <v>85000</v>
      </c>
      <c r="C87" s="33">
        <f t="shared" si="21"/>
        <v>271.44592592592636</v>
      </c>
      <c r="D87" s="51">
        <f t="shared" si="22"/>
        <v>3.1934814814814868E-3</v>
      </c>
      <c r="F87" s="33">
        <f t="shared" si="12"/>
        <v>248.55407407407364</v>
      </c>
      <c r="G87" s="33"/>
      <c r="H87" s="33">
        <f t="shared" si="23"/>
        <v>248.6</v>
      </c>
      <c r="I87" s="33">
        <f t="shared" si="13"/>
        <v>372.8</v>
      </c>
      <c r="J87" s="33">
        <f t="shared" si="14"/>
        <v>497.1</v>
      </c>
      <c r="K87" s="33">
        <f t="shared" si="15"/>
        <v>621.4</v>
      </c>
      <c r="L87" s="33">
        <f t="shared" si="16"/>
        <v>745.7</v>
      </c>
      <c r="M87" s="33">
        <f t="shared" si="17"/>
        <v>869.9</v>
      </c>
      <c r="N87" s="33">
        <f t="shared" si="18"/>
        <v>994.2</v>
      </c>
      <c r="O87" s="33">
        <f t="shared" si="19"/>
        <v>1118.5</v>
      </c>
      <c r="P87" s="33">
        <f t="shared" si="20"/>
        <v>1242.8</v>
      </c>
    </row>
    <row r="88" spans="1:16" hidden="1" x14ac:dyDescent="0.3">
      <c r="A88" s="40" t="e">
        <f>IF(Selbstdeklaration!$F$75=B88,F88*Selbstdeklaration!$F$76/10,0)</f>
        <v>#NUM!</v>
      </c>
      <c r="B88" s="32">
        <v>85500</v>
      </c>
      <c r="C88" s="33">
        <f t="shared" si="21"/>
        <v>273.60570000000047</v>
      </c>
      <c r="D88" s="51">
        <f t="shared" si="22"/>
        <v>3.2000666666666721E-3</v>
      </c>
      <c r="F88" s="33">
        <f t="shared" si="12"/>
        <v>246.39429999999953</v>
      </c>
      <c r="G88" s="33"/>
      <c r="H88" s="33">
        <f t="shared" si="23"/>
        <v>246.4</v>
      </c>
      <c r="I88" s="33">
        <f t="shared" si="13"/>
        <v>369.6</v>
      </c>
      <c r="J88" s="33">
        <f t="shared" si="14"/>
        <v>492.8</v>
      </c>
      <c r="K88" s="33">
        <f t="shared" si="15"/>
        <v>616</v>
      </c>
      <c r="L88" s="33">
        <f t="shared" si="16"/>
        <v>739.2</v>
      </c>
      <c r="M88" s="33">
        <f t="shared" si="17"/>
        <v>862.4</v>
      </c>
      <c r="N88" s="33">
        <f t="shared" si="18"/>
        <v>985.6</v>
      </c>
      <c r="O88" s="33">
        <f t="shared" si="19"/>
        <v>1108.8</v>
      </c>
      <c r="P88" s="33">
        <f t="shared" si="20"/>
        <v>1232</v>
      </c>
    </row>
    <row r="89" spans="1:16" hidden="1" x14ac:dyDescent="0.3">
      <c r="A89" s="40" t="e">
        <f>IF(Selbstdeklaration!$F$75=B89,F89*Selbstdeklaration!$F$76/10,0)</f>
        <v>#NUM!</v>
      </c>
      <c r="B89" s="32">
        <v>86000</v>
      </c>
      <c r="C89" s="33">
        <f t="shared" si="21"/>
        <v>275.77205925925972</v>
      </c>
      <c r="D89" s="51">
        <f t="shared" si="22"/>
        <v>3.2066518518518573E-3</v>
      </c>
      <c r="F89" s="33">
        <f t="shared" si="12"/>
        <v>244.22794074074028</v>
      </c>
      <c r="G89" s="33"/>
      <c r="H89" s="33">
        <f t="shared" si="23"/>
        <v>244.2</v>
      </c>
      <c r="I89" s="33">
        <f t="shared" si="13"/>
        <v>366.3</v>
      </c>
      <c r="J89" s="33">
        <f t="shared" si="14"/>
        <v>488.5</v>
      </c>
      <c r="K89" s="33">
        <f t="shared" si="15"/>
        <v>610.6</v>
      </c>
      <c r="L89" s="33">
        <f t="shared" si="16"/>
        <v>732.7</v>
      </c>
      <c r="M89" s="33">
        <f t="shared" si="17"/>
        <v>854.8</v>
      </c>
      <c r="N89" s="33">
        <f t="shared" si="18"/>
        <v>976.9</v>
      </c>
      <c r="O89" s="33">
        <f t="shared" si="19"/>
        <v>1099</v>
      </c>
      <c r="P89" s="33">
        <f t="shared" si="20"/>
        <v>1221.0999999999999</v>
      </c>
    </row>
    <row r="90" spans="1:16" hidden="1" x14ac:dyDescent="0.3">
      <c r="A90" s="40" t="e">
        <f>IF(Selbstdeklaration!$F$75=B90,F90*Selbstdeklaration!$F$76/10,0)</f>
        <v>#NUM!</v>
      </c>
      <c r="B90" s="32">
        <v>86500</v>
      </c>
      <c r="C90" s="33">
        <f t="shared" si="21"/>
        <v>277.94500370370417</v>
      </c>
      <c r="D90" s="51">
        <f t="shared" si="22"/>
        <v>3.2132370370370426E-3</v>
      </c>
      <c r="F90" s="33">
        <f t="shared" si="12"/>
        <v>242.05499629629583</v>
      </c>
      <c r="G90" s="33"/>
      <c r="H90" s="33">
        <f t="shared" si="23"/>
        <v>242.1</v>
      </c>
      <c r="I90" s="33">
        <f t="shared" si="13"/>
        <v>363.1</v>
      </c>
      <c r="J90" s="33">
        <f t="shared" si="14"/>
        <v>484.1</v>
      </c>
      <c r="K90" s="33">
        <f t="shared" si="15"/>
        <v>605.1</v>
      </c>
      <c r="L90" s="33">
        <f t="shared" si="16"/>
        <v>726.2</v>
      </c>
      <c r="M90" s="33">
        <f t="shared" si="17"/>
        <v>847.2</v>
      </c>
      <c r="N90" s="33">
        <f t="shared" si="18"/>
        <v>968.2</v>
      </c>
      <c r="O90" s="33">
        <f t="shared" si="19"/>
        <v>1089.2</v>
      </c>
      <c r="P90" s="33">
        <f t="shared" si="20"/>
        <v>1210.3</v>
      </c>
    </row>
    <row r="91" spans="1:16" hidden="1" x14ac:dyDescent="0.3">
      <c r="A91" s="40" t="e">
        <f>IF(Selbstdeklaration!$F$75=B91,F91*Selbstdeklaration!$F$76/10,0)</f>
        <v>#NUM!</v>
      </c>
      <c r="B91" s="35">
        <v>87000</v>
      </c>
      <c r="C91" s="33">
        <f t="shared" si="21"/>
        <v>280.12453333333383</v>
      </c>
      <c r="D91" s="51">
        <f t="shared" si="22"/>
        <v>3.2198222222222278E-3</v>
      </c>
      <c r="F91" s="33">
        <f t="shared" si="12"/>
        <v>239.87546666666617</v>
      </c>
      <c r="G91" s="33"/>
      <c r="H91" s="33">
        <f t="shared" si="23"/>
        <v>239.9</v>
      </c>
      <c r="I91" s="33">
        <f t="shared" si="13"/>
        <v>359.8</v>
      </c>
      <c r="J91" s="33">
        <f t="shared" si="14"/>
        <v>479.8</v>
      </c>
      <c r="K91" s="33">
        <f t="shared" si="15"/>
        <v>599.70000000000005</v>
      </c>
      <c r="L91" s="33">
        <f t="shared" si="16"/>
        <v>719.6</v>
      </c>
      <c r="M91" s="33">
        <f t="shared" si="17"/>
        <v>839.6</v>
      </c>
      <c r="N91" s="33">
        <f t="shared" si="18"/>
        <v>959.5</v>
      </c>
      <c r="O91" s="33">
        <f t="shared" si="19"/>
        <v>1079.4000000000001</v>
      </c>
      <c r="P91" s="33">
        <f t="shared" si="20"/>
        <v>1199.4000000000001</v>
      </c>
    </row>
    <row r="92" spans="1:16" hidden="1" x14ac:dyDescent="0.3">
      <c r="A92" s="40" t="e">
        <f>IF(Selbstdeklaration!$F$75=B92,F92*Selbstdeklaration!$F$76/10,0)</f>
        <v>#NUM!</v>
      </c>
      <c r="B92" s="32">
        <v>87500</v>
      </c>
      <c r="C92" s="33">
        <f t="shared" si="21"/>
        <v>282.31064814814863</v>
      </c>
      <c r="D92" s="51">
        <f t="shared" si="22"/>
        <v>3.2264074074074131E-3</v>
      </c>
      <c r="F92" s="33">
        <f t="shared" si="12"/>
        <v>237.68935185185137</v>
      </c>
      <c r="G92" s="33"/>
      <c r="H92" s="33">
        <f t="shared" si="23"/>
        <v>237.7</v>
      </c>
      <c r="I92" s="33">
        <f t="shared" si="13"/>
        <v>356.5</v>
      </c>
      <c r="J92" s="33">
        <f t="shared" si="14"/>
        <v>475.4</v>
      </c>
      <c r="K92" s="33">
        <f t="shared" si="15"/>
        <v>594.20000000000005</v>
      </c>
      <c r="L92" s="33">
        <f t="shared" si="16"/>
        <v>713.1</v>
      </c>
      <c r="M92" s="33">
        <f t="shared" si="17"/>
        <v>831.9</v>
      </c>
      <c r="N92" s="33">
        <f t="shared" si="18"/>
        <v>950.8</v>
      </c>
      <c r="O92" s="33">
        <f t="shared" si="19"/>
        <v>1069.5999999999999</v>
      </c>
      <c r="P92" s="33">
        <f t="shared" si="20"/>
        <v>1188.4000000000001</v>
      </c>
    </row>
    <row r="93" spans="1:16" hidden="1" x14ac:dyDescent="0.3">
      <c r="A93" s="40" t="e">
        <f>IF(Selbstdeklaration!$F$75=B93,F93*Selbstdeklaration!$F$76/10,0)</f>
        <v>#NUM!</v>
      </c>
      <c r="B93" s="32">
        <v>88000</v>
      </c>
      <c r="C93" s="33">
        <f t="shared" si="21"/>
        <v>284.50334814814863</v>
      </c>
      <c r="D93" s="51">
        <f t="shared" si="22"/>
        <v>3.2329925925925983E-3</v>
      </c>
      <c r="F93" s="33">
        <f t="shared" si="12"/>
        <v>235.49665185185137</v>
      </c>
      <c r="G93" s="33"/>
      <c r="H93" s="33">
        <f t="shared" si="23"/>
        <v>235.5</v>
      </c>
      <c r="I93" s="33">
        <f t="shared" si="13"/>
        <v>353.2</v>
      </c>
      <c r="J93" s="33">
        <f t="shared" si="14"/>
        <v>471</v>
      </c>
      <c r="K93" s="33">
        <f t="shared" si="15"/>
        <v>588.70000000000005</v>
      </c>
      <c r="L93" s="33">
        <f t="shared" si="16"/>
        <v>706.5</v>
      </c>
      <c r="M93" s="33">
        <f t="shared" si="17"/>
        <v>824.2</v>
      </c>
      <c r="N93" s="33">
        <f t="shared" si="18"/>
        <v>942</v>
      </c>
      <c r="O93" s="33">
        <f t="shared" si="19"/>
        <v>1059.7</v>
      </c>
      <c r="P93" s="33">
        <f t="shared" si="20"/>
        <v>1177.5</v>
      </c>
    </row>
    <row r="94" spans="1:16" hidden="1" x14ac:dyDescent="0.3">
      <c r="A94" s="40" t="e">
        <f>IF(Selbstdeklaration!$F$75=B94,F94*Selbstdeklaration!$F$76/10,0)</f>
        <v>#NUM!</v>
      </c>
      <c r="B94" s="32">
        <v>88500</v>
      </c>
      <c r="C94" s="33">
        <f t="shared" si="21"/>
        <v>286.70263333333384</v>
      </c>
      <c r="D94" s="51">
        <f t="shared" si="22"/>
        <v>3.2395777777777836E-3</v>
      </c>
      <c r="F94" s="33">
        <f t="shared" si="12"/>
        <v>233.29736666666616</v>
      </c>
      <c r="G94" s="33"/>
      <c r="H94" s="33">
        <f t="shared" si="23"/>
        <v>233.3</v>
      </c>
      <c r="I94" s="33">
        <f t="shared" si="13"/>
        <v>349.9</v>
      </c>
      <c r="J94" s="33">
        <f t="shared" si="14"/>
        <v>466.6</v>
      </c>
      <c r="K94" s="33">
        <f t="shared" si="15"/>
        <v>583.20000000000005</v>
      </c>
      <c r="L94" s="33">
        <f t="shared" si="16"/>
        <v>699.9</v>
      </c>
      <c r="M94" s="33">
        <f t="shared" si="17"/>
        <v>816.5</v>
      </c>
      <c r="N94" s="33">
        <f t="shared" si="18"/>
        <v>933.2</v>
      </c>
      <c r="O94" s="33">
        <f t="shared" si="19"/>
        <v>1049.8</v>
      </c>
      <c r="P94" s="33">
        <f t="shared" si="20"/>
        <v>1166.5</v>
      </c>
    </row>
    <row r="95" spans="1:16" hidden="1" x14ac:dyDescent="0.3">
      <c r="A95" s="40" t="e">
        <f>IF(Selbstdeklaration!$F$75=B95,F95*Selbstdeklaration!$F$76/10,0)</f>
        <v>#NUM!</v>
      </c>
      <c r="B95" s="32">
        <v>89000</v>
      </c>
      <c r="C95" s="33">
        <f t="shared" si="21"/>
        <v>288.90850370370424</v>
      </c>
      <c r="D95" s="51">
        <f t="shared" si="22"/>
        <v>3.2461629629629688E-3</v>
      </c>
      <c r="F95" s="33">
        <f t="shared" si="12"/>
        <v>231.09149629629576</v>
      </c>
      <c r="G95" s="33"/>
      <c r="H95" s="33">
        <f t="shared" si="23"/>
        <v>231.1</v>
      </c>
      <c r="I95" s="33">
        <f t="shared" si="13"/>
        <v>346.6</v>
      </c>
      <c r="J95" s="33">
        <f t="shared" si="14"/>
        <v>462.2</v>
      </c>
      <c r="K95" s="33">
        <f t="shared" si="15"/>
        <v>577.70000000000005</v>
      </c>
      <c r="L95" s="33">
        <f t="shared" si="16"/>
        <v>693.3</v>
      </c>
      <c r="M95" s="33">
        <f t="shared" si="17"/>
        <v>808.8</v>
      </c>
      <c r="N95" s="33">
        <f t="shared" si="18"/>
        <v>924.4</v>
      </c>
      <c r="O95" s="33">
        <f t="shared" si="19"/>
        <v>1039.9000000000001</v>
      </c>
      <c r="P95" s="33">
        <f t="shared" si="20"/>
        <v>1155.5</v>
      </c>
    </row>
    <row r="96" spans="1:16" hidden="1" x14ac:dyDescent="0.3">
      <c r="A96" s="40" t="e">
        <f>IF(Selbstdeklaration!$F$75=B96,F96*Selbstdeklaration!$F$76/10,0)</f>
        <v>#NUM!</v>
      </c>
      <c r="B96" s="35">
        <v>89500</v>
      </c>
      <c r="C96" s="33">
        <f t="shared" si="21"/>
        <v>291.12095925925979</v>
      </c>
      <c r="D96" s="51">
        <f t="shared" si="22"/>
        <v>3.2527481481481541E-3</v>
      </c>
      <c r="F96" s="33">
        <f t="shared" si="12"/>
        <v>228.87904074074021</v>
      </c>
      <c r="G96" s="33"/>
      <c r="H96" s="33">
        <f t="shared" si="23"/>
        <v>228.9</v>
      </c>
      <c r="I96" s="33">
        <f t="shared" si="13"/>
        <v>343.3</v>
      </c>
      <c r="J96" s="33">
        <f t="shared" si="14"/>
        <v>457.8</v>
      </c>
      <c r="K96" s="33">
        <f t="shared" si="15"/>
        <v>572.20000000000005</v>
      </c>
      <c r="L96" s="33">
        <f t="shared" si="16"/>
        <v>686.6</v>
      </c>
      <c r="M96" s="33">
        <f t="shared" si="17"/>
        <v>801.1</v>
      </c>
      <c r="N96" s="33">
        <f t="shared" si="18"/>
        <v>915.5</v>
      </c>
      <c r="O96" s="33">
        <f t="shared" si="19"/>
        <v>1030</v>
      </c>
      <c r="P96" s="33">
        <f t="shared" si="20"/>
        <v>1144.4000000000001</v>
      </c>
    </row>
    <row r="97" spans="1:16" x14ac:dyDescent="0.3">
      <c r="A97" s="40" t="e">
        <f>IF(Selbstdeklaration!$F$75=B97,F97*Selbstdeklaration!$F$76/10,0)</f>
        <v>#NUM!</v>
      </c>
      <c r="B97" s="32">
        <v>90000</v>
      </c>
      <c r="C97" s="33">
        <f t="shared" si="21"/>
        <v>293.34000000000054</v>
      </c>
      <c r="D97" s="51">
        <f t="shared" si="22"/>
        <v>3.2593333333333393E-3</v>
      </c>
      <c r="F97" s="33">
        <f t="shared" si="12"/>
        <v>226.65999999999946</v>
      </c>
      <c r="G97" s="33"/>
      <c r="H97" s="33">
        <f t="shared" si="23"/>
        <v>226.7</v>
      </c>
      <c r="I97" s="33">
        <f t="shared" si="13"/>
        <v>340</v>
      </c>
      <c r="J97" s="33">
        <f t="shared" si="14"/>
        <v>453.3</v>
      </c>
      <c r="K97" s="33">
        <f t="shared" si="15"/>
        <v>566.6</v>
      </c>
      <c r="L97" s="33">
        <f t="shared" si="16"/>
        <v>680</v>
      </c>
      <c r="M97" s="33">
        <f t="shared" si="17"/>
        <v>793.3</v>
      </c>
      <c r="N97" s="33">
        <f t="shared" si="18"/>
        <v>906.6</v>
      </c>
      <c r="O97" s="33">
        <f t="shared" si="19"/>
        <v>1020</v>
      </c>
      <c r="P97" s="33">
        <f t="shared" si="20"/>
        <v>1133.3</v>
      </c>
    </row>
    <row r="98" spans="1:16" hidden="1" x14ac:dyDescent="0.3">
      <c r="A98" s="40" t="e">
        <f>IF(Selbstdeklaration!$F$75=B98,F98*Selbstdeklaration!$F$76/10,0)</f>
        <v>#NUM!</v>
      </c>
      <c r="B98" s="32">
        <v>90500</v>
      </c>
      <c r="C98" s="33">
        <f t="shared" si="21"/>
        <v>295.5656259259265</v>
      </c>
      <c r="D98" s="51">
        <f t="shared" si="22"/>
        <v>3.2659185185185246E-3</v>
      </c>
      <c r="F98" s="33">
        <f t="shared" si="12"/>
        <v>224.4343740740735</v>
      </c>
      <c r="G98" s="33"/>
      <c r="H98" s="33">
        <f t="shared" si="23"/>
        <v>224.4</v>
      </c>
      <c r="I98" s="33">
        <f t="shared" si="13"/>
        <v>336.7</v>
      </c>
      <c r="J98" s="33">
        <f t="shared" si="14"/>
        <v>448.9</v>
      </c>
      <c r="K98" s="33">
        <f t="shared" si="15"/>
        <v>561.1</v>
      </c>
      <c r="L98" s="33">
        <f t="shared" si="16"/>
        <v>673.3</v>
      </c>
      <c r="M98" s="33">
        <f t="shared" si="17"/>
        <v>785.5</v>
      </c>
      <c r="N98" s="33">
        <f t="shared" si="18"/>
        <v>897.7</v>
      </c>
      <c r="O98" s="33">
        <f t="shared" si="19"/>
        <v>1010</v>
      </c>
      <c r="P98" s="33">
        <f t="shared" si="20"/>
        <v>1122.2</v>
      </c>
    </row>
    <row r="99" spans="1:16" s="18" customFormat="1" hidden="1" x14ac:dyDescent="0.3">
      <c r="A99" s="40" t="e">
        <f>IF(Selbstdeklaration!$F$75=B99,F99*Selbstdeklaration!$F$76/10,0)</f>
        <v>#NUM!</v>
      </c>
      <c r="B99" s="32">
        <v>91000</v>
      </c>
      <c r="C99" s="33">
        <f t="shared" si="21"/>
        <v>297.7978370370376</v>
      </c>
      <c r="D99" s="51">
        <f t="shared" si="22"/>
        <v>3.2725037037037098E-3</v>
      </c>
      <c r="F99" s="33">
        <f t="shared" si="12"/>
        <v>222.2021629629624</v>
      </c>
      <c r="G99" s="33"/>
      <c r="H99" s="33">
        <f t="shared" si="23"/>
        <v>222.2</v>
      </c>
      <c r="I99" s="33">
        <f t="shared" si="13"/>
        <v>333.3</v>
      </c>
      <c r="J99" s="33">
        <f t="shared" si="14"/>
        <v>444.4</v>
      </c>
      <c r="K99" s="33">
        <f t="shared" si="15"/>
        <v>555.5</v>
      </c>
      <c r="L99" s="33">
        <f t="shared" si="16"/>
        <v>666.6</v>
      </c>
      <c r="M99" s="33">
        <f t="shared" si="17"/>
        <v>777.7</v>
      </c>
      <c r="N99" s="33">
        <f t="shared" si="18"/>
        <v>888.8</v>
      </c>
      <c r="O99" s="33">
        <f t="shared" si="19"/>
        <v>999.9</v>
      </c>
      <c r="P99" s="33">
        <f t="shared" si="20"/>
        <v>1111</v>
      </c>
    </row>
    <row r="100" spans="1:16" s="18" customFormat="1" hidden="1" x14ac:dyDescent="0.3">
      <c r="A100" s="40" t="e">
        <f>IF(Selbstdeklaration!$F$75=B100,F100*Selbstdeklaration!$F$76/10,0)</f>
        <v>#NUM!</v>
      </c>
      <c r="B100" s="35">
        <v>91500</v>
      </c>
      <c r="C100" s="33">
        <f t="shared" si="21"/>
        <v>300.0366333333339</v>
      </c>
      <c r="D100" s="51">
        <f t="shared" si="22"/>
        <v>3.2790888888888951E-3</v>
      </c>
      <c r="F100" s="33">
        <f t="shared" si="12"/>
        <v>219.9633666666661</v>
      </c>
      <c r="G100" s="33"/>
      <c r="H100" s="33">
        <f t="shared" si="23"/>
        <v>220</v>
      </c>
      <c r="I100" s="33">
        <f t="shared" si="13"/>
        <v>329.9</v>
      </c>
      <c r="J100" s="33">
        <f t="shared" si="14"/>
        <v>439.9</v>
      </c>
      <c r="K100" s="33">
        <f t="shared" si="15"/>
        <v>549.9</v>
      </c>
      <c r="L100" s="33">
        <f t="shared" si="16"/>
        <v>659.9</v>
      </c>
      <c r="M100" s="33">
        <f t="shared" si="17"/>
        <v>769.9</v>
      </c>
      <c r="N100" s="33">
        <f t="shared" si="18"/>
        <v>879.9</v>
      </c>
      <c r="O100" s="33">
        <f t="shared" si="19"/>
        <v>989.8</v>
      </c>
      <c r="P100" s="33">
        <f t="shared" si="20"/>
        <v>1099.8</v>
      </c>
    </row>
    <row r="101" spans="1:16" s="18" customFormat="1" hidden="1" x14ac:dyDescent="0.3">
      <c r="A101" s="40" t="e">
        <f>IF(Selbstdeklaration!$F$75=B101,F101*Selbstdeklaration!$F$76/10,0)</f>
        <v>#NUM!</v>
      </c>
      <c r="B101" s="32">
        <v>92000</v>
      </c>
      <c r="C101" s="33">
        <f t="shared" si="21"/>
        <v>302.2820148148154</v>
      </c>
      <c r="D101" s="51">
        <f t="shared" si="22"/>
        <v>3.2856740740740803E-3</v>
      </c>
      <c r="F101" s="33">
        <f t="shared" si="12"/>
        <v>217.7179851851846</v>
      </c>
      <c r="G101" s="33"/>
      <c r="H101" s="33">
        <f t="shared" si="23"/>
        <v>217.7</v>
      </c>
      <c r="I101" s="33">
        <f t="shared" si="13"/>
        <v>326.60000000000002</v>
      </c>
      <c r="J101" s="33">
        <f t="shared" si="14"/>
        <v>435.4</v>
      </c>
      <c r="K101" s="33">
        <f t="shared" si="15"/>
        <v>544.29999999999995</v>
      </c>
      <c r="L101" s="33">
        <f t="shared" si="16"/>
        <v>653.20000000000005</v>
      </c>
      <c r="M101" s="33">
        <f t="shared" si="17"/>
        <v>762</v>
      </c>
      <c r="N101" s="33">
        <f t="shared" si="18"/>
        <v>870.9</v>
      </c>
      <c r="O101" s="33">
        <f t="shared" si="19"/>
        <v>979.7</v>
      </c>
      <c r="P101" s="33">
        <f t="shared" si="20"/>
        <v>1088.5999999999999</v>
      </c>
    </row>
    <row r="102" spans="1:16" s="18" customFormat="1" hidden="1" x14ac:dyDescent="0.3">
      <c r="A102" s="40" t="e">
        <f>IF(Selbstdeklaration!$F$75=B102,F102*Selbstdeklaration!$F$76/10,0)</f>
        <v>#NUM!</v>
      </c>
      <c r="B102" s="32">
        <v>92500</v>
      </c>
      <c r="C102" s="33">
        <f t="shared" si="21"/>
        <v>304.53398148148204</v>
      </c>
      <c r="D102" s="51">
        <f t="shared" si="22"/>
        <v>3.2922592592592656E-3</v>
      </c>
      <c r="F102" s="33">
        <f t="shared" si="12"/>
        <v>215.46601851851796</v>
      </c>
      <c r="G102" s="33"/>
      <c r="H102" s="33">
        <f t="shared" si="23"/>
        <v>215.5</v>
      </c>
      <c r="I102" s="33">
        <f t="shared" si="13"/>
        <v>323.2</v>
      </c>
      <c r="J102" s="33">
        <f t="shared" si="14"/>
        <v>430.9</v>
      </c>
      <c r="K102" s="33">
        <f t="shared" si="15"/>
        <v>538.70000000000005</v>
      </c>
      <c r="L102" s="33">
        <f t="shared" si="16"/>
        <v>646.4</v>
      </c>
      <c r="M102" s="33">
        <f t="shared" si="17"/>
        <v>754.1</v>
      </c>
      <c r="N102" s="33">
        <f t="shared" si="18"/>
        <v>861.9</v>
      </c>
      <c r="O102" s="33">
        <f t="shared" si="19"/>
        <v>969.6</v>
      </c>
      <c r="P102" s="33">
        <f t="shared" si="20"/>
        <v>1077.3</v>
      </c>
    </row>
    <row r="103" spans="1:16" s="18" customFormat="1" hidden="1" x14ac:dyDescent="0.3">
      <c r="A103" s="40" t="e">
        <f>IF(Selbstdeklaration!$F$75=B103,F103*Selbstdeklaration!$F$76/10,0)</f>
        <v>#NUM!</v>
      </c>
      <c r="B103" s="32">
        <v>93000</v>
      </c>
      <c r="C103" s="33">
        <f t="shared" si="21"/>
        <v>306.79253333333395</v>
      </c>
      <c r="D103" s="51">
        <f t="shared" si="22"/>
        <v>3.2988444444444509E-3</v>
      </c>
      <c r="F103" s="33">
        <f t="shared" si="12"/>
        <v>213.20746666666605</v>
      </c>
      <c r="G103" s="33"/>
      <c r="H103" s="33">
        <f t="shared" si="23"/>
        <v>213.2</v>
      </c>
      <c r="I103" s="33">
        <f t="shared" si="13"/>
        <v>319.8</v>
      </c>
      <c r="J103" s="33">
        <f t="shared" si="14"/>
        <v>426.4</v>
      </c>
      <c r="K103" s="33">
        <f t="shared" si="15"/>
        <v>533</v>
      </c>
      <c r="L103" s="33">
        <f t="shared" si="16"/>
        <v>639.6</v>
      </c>
      <c r="M103" s="33">
        <f t="shared" si="17"/>
        <v>746.2</v>
      </c>
      <c r="N103" s="33">
        <f t="shared" si="18"/>
        <v>852.8</v>
      </c>
      <c r="O103" s="33">
        <f t="shared" si="19"/>
        <v>959.4</v>
      </c>
      <c r="P103" s="33">
        <f t="shared" si="20"/>
        <v>1066</v>
      </c>
    </row>
    <row r="104" spans="1:16" s="18" customFormat="1" hidden="1" x14ac:dyDescent="0.3">
      <c r="A104" s="40" t="e">
        <f>IF(Selbstdeklaration!$F$75=B104,F104*Selbstdeklaration!$F$76/10,0)</f>
        <v>#NUM!</v>
      </c>
      <c r="B104" s="32">
        <v>93500</v>
      </c>
      <c r="C104" s="33">
        <f t="shared" si="21"/>
        <v>309.057670370371</v>
      </c>
      <c r="D104" s="51">
        <f t="shared" si="22"/>
        <v>3.3054296296296361E-3</v>
      </c>
      <c r="F104" s="33">
        <f t="shared" si="12"/>
        <v>210.942329629629</v>
      </c>
      <c r="G104" s="33"/>
      <c r="H104" s="33">
        <f t="shared" si="23"/>
        <v>210.9</v>
      </c>
      <c r="I104" s="33">
        <f t="shared" si="13"/>
        <v>316.39999999999998</v>
      </c>
      <c r="J104" s="33">
        <f t="shared" si="14"/>
        <v>421.9</v>
      </c>
      <c r="K104" s="33">
        <f t="shared" si="15"/>
        <v>527.4</v>
      </c>
      <c r="L104" s="33">
        <f t="shared" si="16"/>
        <v>632.79999999999995</v>
      </c>
      <c r="M104" s="33">
        <f t="shared" si="17"/>
        <v>738.3</v>
      </c>
      <c r="N104" s="33">
        <f t="shared" si="18"/>
        <v>843.8</v>
      </c>
      <c r="O104" s="33">
        <f t="shared" si="19"/>
        <v>949.2</v>
      </c>
      <c r="P104" s="33">
        <f t="shared" si="20"/>
        <v>1054.7</v>
      </c>
    </row>
    <row r="105" spans="1:16" s="18" customFormat="1" hidden="1" x14ac:dyDescent="0.3">
      <c r="A105" s="40" t="e">
        <f>IF(Selbstdeklaration!$F$75=B105,F105*Selbstdeklaration!$F$76/10,0)</f>
        <v>#NUM!</v>
      </c>
      <c r="B105" s="32">
        <v>94000</v>
      </c>
      <c r="C105" s="33">
        <f t="shared" si="21"/>
        <v>311.32939259259319</v>
      </c>
      <c r="D105" s="51">
        <f t="shared" si="22"/>
        <v>3.3120148148148214E-3</v>
      </c>
      <c r="F105" s="33">
        <f t="shared" si="12"/>
        <v>208.67060740740681</v>
      </c>
      <c r="G105" s="33"/>
      <c r="H105" s="33">
        <f t="shared" si="23"/>
        <v>208.7</v>
      </c>
      <c r="I105" s="33">
        <f t="shared" si="13"/>
        <v>313</v>
      </c>
      <c r="J105" s="33">
        <f t="shared" si="14"/>
        <v>417.3</v>
      </c>
      <c r="K105" s="33">
        <f t="shared" si="15"/>
        <v>521.70000000000005</v>
      </c>
      <c r="L105" s="33">
        <f t="shared" si="16"/>
        <v>626</v>
      </c>
      <c r="M105" s="33">
        <f t="shared" si="17"/>
        <v>730.3</v>
      </c>
      <c r="N105" s="33">
        <f t="shared" si="18"/>
        <v>834.7</v>
      </c>
      <c r="O105" s="33">
        <f t="shared" si="19"/>
        <v>939</v>
      </c>
      <c r="P105" s="33">
        <f t="shared" si="20"/>
        <v>1043.4000000000001</v>
      </c>
    </row>
    <row r="106" spans="1:16" s="18" customFormat="1" hidden="1" x14ac:dyDescent="0.3">
      <c r="A106" s="40" t="e">
        <f>IF(Selbstdeklaration!$F$75=B106,F106*Selbstdeklaration!$F$76/10,0)</f>
        <v>#NUM!</v>
      </c>
      <c r="B106" s="32">
        <v>94500</v>
      </c>
      <c r="C106" s="33">
        <f t="shared" si="21"/>
        <v>313.60770000000065</v>
      </c>
      <c r="D106" s="51">
        <f t="shared" si="22"/>
        <v>3.3186000000000066E-3</v>
      </c>
      <c r="F106" s="33">
        <f t="shared" si="12"/>
        <v>206.39229999999935</v>
      </c>
      <c r="G106" s="33"/>
      <c r="H106" s="33">
        <f t="shared" si="23"/>
        <v>206.4</v>
      </c>
      <c r="I106" s="33">
        <f t="shared" si="13"/>
        <v>309.60000000000002</v>
      </c>
      <c r="J106" s="33">
        <f t="shared" si="14"/>
        <v>412.8</v>
      </c>
      <c r="K106" s="33">
        <f t="shared" si="15"/>
        <v>516</v>
      </c>
      <c r="L106" s="33">
        <f t="shared" si="16"/>
        <v>619.20000000000005</v>
      </c>
      <c r="M106" s="33">
        <f t="shared" si="17"/>
        <v>722.4</v>
      </c>
      <c r="N106" s="33">
        <f t="shared" si="18"/>
        <v>825.6</v>
      </c>
      <c r="O106" s="33">
        <f t="shared" si="19"/>
        <v>928.8</v>
      </c>
      <c r="P106" s="33">
        <f t="shared" si="20"/>
        <v>1032</v>
      </c>
    </row>
    <row r="107" spans="1:16" s="18" customFormat="1" x14ac:dyDescent="0.3">
      <c r="A107" s="40" t="e">
        <f>IF(Selbstdeklaration!$F$75=B107,F107*Selbstdeklaration!$F$76/10,0)</f>
        <v>#NUM!</v>
      </c>
      <c r="B107" s="32">
        <v>95000</v>
      </c>
      <c r="C107" s="33">
        <f t="shared" si="21"/>
        <v>315.89259259259325</v>
      </c>
      <c r="D107" s="51">
        <f t="shared" si="22"/>
        <v>3.3251851851851919E-3</v>
      </c>
      <c r="F107" s="33">
        <f t="shared" si="12"/>
        <v>204.10740740740675</v>
      </c>
      <c r="G107" s="33"/>
      <c r="H107" s="33">
        <f t="shared" si="23"/>
        <v>204.1</v>
      </c>
      <c r="I107" s="33">
        <f t="shared" si="13"/>
        <v>306.2</v>
      </c>
      <c r="J107" s="33">
        <f t="shared" si="14"/>
        <v>408.2</v>
      </c>
      <c r="K107" s="33">
        <f t="shared" si="15"/>
        <v>510.3</v>
      </c>
      <c r="L107" s="33">
        <f t="shared" si="16"/>
        <v>612.29999999999995</v>
      </c>
      <c r="M107" s="33">
        <f t="shared" si="17"/>
        <v>714.4</v>
      </c>
      <c r="N107" s="33">
        <f t="shared" si="18"/>
        <v>816.4</v>
      </c>
      <c r="O107" s="33">
        <f t="shared" si="19"/>
        <v>918.5</v>
      </c>
      <c r="P107" s="33">
        <f t="shared" si="20"/>
        <v>1020.5</v>
      </c>
    </row>
    <row r="108" spans="1:16" s="18" customFormat="1" hidden="1" x14ac:dyDescent="0.3">
      <c r="A108" s="40" t="e">
        <f>IF(Selbstdeklaration!$F$75=B108,F108*Selbstdeklaration!$F$76/10,0)</f>
        <v>#NUM!</v>
      </c>
      <c r="B108" s="35">
        <v>95500</v>
      </c>
      <c r="C108" s="33">
        <f t="shared" si="21"/>
        <v>318.18407037037099</v>
      </c>
      <c r="D108" s="51">
        <f t="shared" si="22"/>
        <v>3.3317703703703771E-3</v>
      </c>
      <c r="F108" s="33">
        <f t="shared" si="12"/>
        <v>201.81592962962901</v>
      </c>
      <c r="G108" s="33"/>
      <c r="H108" s="33">
        <f t="shared" si="23"/>
        <v>201.8</v>
      </c>
      <c r="I108" s="33">
        <f t="shared" si="13"/>
        <v>302.7</v>
      </c>
      <c r="J108" s="33">
        <f t="shared" si="14"/>
        <v>403.6</v>
      </c>
      <c r="K108" s="33">
        <f t="shared" si="15"/>
        <v>504.5</v>
      </c>
      <c r="L108" s="33">
        <f t="shared" si="16"/>
        <v>605.4</v>
      </c>
      <c r="M108" s="33">
        <f t="shared" si="17"/>
        <v>706.4</v>
      </c>
      <c r="N108" s="33">
        <f t="shared" si="18"/>
        <v>807.3</v>
      </c>
      <c r="O108" s="33">
        <f t="shared" si="19"/>
        <v>908.2</v>
      </c>
      <c r="P108" s="33">
        <f t="shared" si="20"/>
        <v>1009.1</v>
      </c>
    </row>
    <row r="109" spans="1:16" s="18" customFormat="1" hidden="1" x14ac:dyDescent="0.3">
      <c r="A109" s="40" t="e">
        <f>IF(Selbstdeklaration!$F$75=B109,F109*Selbstdeklaration!$F$76/10,0)</f>
        <v>#NUM!</v>
      </c>
      <c r="B109" s="32">
        <v>96000</v>
      </c>
      <c r="C109" s="33">
        <f t="shared" si="21"/>
        <v>320.48213333333399</v>
      </c>
      <c r="D109" s="51">
        <f t="shared" si="22"/>
        <v>3.3383555555555624E-3</v>
      </c>
      <c r="F109" s="33">
        <f t="shared" si="12"/>
        <v>199.51786666666601</v>
      </c>
      <c r="G109" s="33"/>
      <c r="H109" s="33">
        <f t="shared" si="23"/>
        <v>199.5</v>
      </c>
      <c r="I109" s="33">
        <f t="shared" si="13"/>
        <v>299.3</v>
      </c>
      <c r="J109" s="33">
        <f t="shared" si="14"/>
        <v>399</v>
      </c>
      <c r="K109" s="33">
        <f t="shared" si="15"/>
        <v>498.8</v>
      </c>
      <c r="L109" s="33">
        <f t="shared" si="16"/>
        <v>598.6</v>
      </c>
      <c r="M109" s="33">
        <f t="shared" si="17"/>
        <v>698.3</v>
      </c>
      <c r="N109" s="33">
        <f t="shared" si="18"/>
        <v>798.1</v>
      </c>
      <c r="O109" s="33">
        <f t="shared" si="19"/>
        <v>897.8</v>
      </c>
      <c r="P109" s="33">
        <f t="shared" si="20"/>
        <v>997.6</v>
      </c>
    </row>
    <row r="110" spans="1:16" s="18" customFormat="1" hidden="1" x14ac:dyDescent="0.3">
      <c r="A110" s="40" t="e">
        <f>IF(Selbstdeklaration!$F$75=B110,F110*Selbstdeklaration!$F$76/10,0)</f>
        <v>#NUM!</v>
      </c>
      <c r="B110" s="32">
        <v>96500</v>
      </c>
      <c r="C110" s="33">
        <f t="shared" si="21"/>
        <v>322.78678148148214</v>
      </c>
      <c r="D110" s="51">
        <f t="shared" si="22"/>
        <v>3.3449407407407476E-3</v>
      </c>
      <c r="F110" s="33">
        <f t="shared" si="12"/>
        <v>197.21321851851786</v>
      </c>
      <c r="G110" s="33"/>
      <c r="H110" s="33">
        <f t="shared" si="23"/>
        <v>197.2</v>
      </c>
      <c r="I110" s="33">
        <f t="shared" si="13"/>
        <v>295.8</v>
      </c>
      <c r="J110" s="33">
        <f t="shared" si="14"/>
        <v>394.4</v>
      </c>
      <c r="K110" s="33">
        <f t="shared" si="15"/>
        <v>493</v>
      </c>
      <c r="L110" s="33">
        <f t="shared" si="16"/>
        <v>591.6</v>
      </c>
      <c r="M110" s="33">
        <f t="shared" si="17"/>
        <v>690.2</v>
      </c>
      <c r="N110" s="33">
        <f t="shared" si="18"/>
        <v>788.9</v>
      </c>
      <c r="O110" s="33">
        <f t="shared" si="19"/>
        <v>887.5</v>
      </c>
      <c r="P110" s="33">
        <f t="shared" si="20"/>
        <v>986.1</v>
      </c>
    </row>
    <row r="111" spans="1:16" s="18" customFormat="1" hidden="1" x14ac:dyDescent="0.3">
      <c r="A111" s="40" t="e">
        <f>IF(Selbstdeklaration!$F$75=B111,F111*Selbstdeklaration!$F$76/10,0)</f>
        <v>#NUM!</v>
      </c>
      <c r="B111" s="32">
        <v>97000</v>
      </c>
      <c r="C111" s="33">
        <f t="shared" si="21"/>
        <v>325.09801481481549</v>
      </c>
      <c r="D111" s="51">
        <f t="shared" si="22"/>
        <v>3.3515259259259329E-3</v>
      </c>
      <c r="F111" s="33">
        <f t="shared" si="12"/>
        <v>194.90198518518451</v>
      </c>
      <c r="G111" s="33"/>
      <c r="H111" s="33">
        <f t="shared" si="23"/>
        <v>194.9</v>
      </c>
      <c r="I111" s="33">
        <f t="shared" si="13"/>
        <v>292.39999999999998</v>
      </c>
      <c r="J111" s="33">
        <f t="shared" si="14"/>
        <v>389.8</v>
      </c>
      <c r="K111" s="33">
        <f t="shared" si="15"/>
        <v>487.3</v>
      </c>
      <c r="L111" s="33">
        <f t="shared" si="16"/>
        <v>584.70000000000005</v>
      </c>
      <c r="M111" s="33">
        <f t="shared" si="17"/>
        <v>682.2</v>
      </c>
      <c r="N111" s="33">
        <f t="shared" si="18"/>
        <v>779.6</v>
      </c>
      <c r="O111" s="33">
        <f t="shared" si="19"/>
        <v>877.1</v>
      </c>
      <c r="P111" s="33">
        <f t="shared" si="20"/>
        <v>974.5</v>
      </c>
    </row>
    <row r="112" spans="1:16" s="18" customFormat="1" hidden="1" x14ac:dyDescent="0.3">
      <c r="A112" s="40" t="e">
        <f>IF(Selbstdeklaration!$F$75=B112,F112*Selbstdeklaration!$F$76/10,0)</f>
        <v>#NUM!</v>
      </c>
      <c r="B112" s="35">
        <v>97500</v>
      </c>
      <c r="C112" s="33">
        <f t="shared" si="21"/>
        <v>327.41583333333404</v>
      </c>
      <c r="D112" s="51">
        <f t="shared" si="22"/>
        <v>3.3581111111111181E-3</v>
      </c>
      <c r="F112" s="33">
        <f t="shared" si="12"/>
        <v>192.58416666666596</v>
      </c>
      <c r="G112" s="33"/>
      <c r="H112" s="33">
        <f t="shared" si="23"/>
        <v>192.6</v>
      </c>
      <c r="I112" s="33">
        <f t="shared" si="13"/>
        <v>288.89999999999998</v>
      </c>
      <c r="J112" s="33">
        <f t="shared" si="14"/>
        <v>385.2</v>
      </c>
      <c r="K112" s="33">
        <f t="shared" si="15"/>
        <v>481.5</v>
      </c>
      <c r="L112" s="33">
        <f t="shared" si="16"/>
        <v>577.79999999999995</v>
      </c>
      <c r="M112" s="33">
        <f t="shared" si="17"/>
        <v>674</v>
      </c>
      <c r="N112" s="33">
        <f t="shared" si="18"/>
        <v>770.3</v>
      </c>
      <c r="O112" s="33">
        <f t="shared" si="19"/>
        <v>866.6</v>
      </c>
      <c r="P112" s="33">
        <f t="shared" si="20"/>
        <v>962.9</v>
      </c>
    </row>
    <row r="113" spans="1:16" s="18" customFormat="1" hidden="1" x14ac:dyDescent="0.3">
      <c r="A113" s="40" t="e">
        <f>IF(Selbstdeklaration!$F$75=B113,F113*Selbstdeklaration!$F$76/10,0)</f>
        <v>#NUM!</v>
      </c>
      <c r="B113" s="32">
        <v>98000</v>
      </c>
      <c r="C113" s="33">
        <f t="shared" si="21"/>
        <v>329.74023703703773</v>
      </c>
      <c r="D113" s="51">
        <f t="shared" si="22"/>
        <v>3.3646962962963034E-3</v>
      </c>
      <c r="F113" s="33">
        <f t="shared" si="12"/>
        <v>190.25976296296227</v>
      </c>
      <c r="G113" s="33"/>
      <c r="H113" s="33">
        <f t="shared" si="23"/>
        <v>190.3</v>
      </c>
      <c r="I113" s="33">
        <f t="shared" si="13"/>
        <v>285.39999999999998</v>
      </c>
      <c r="J113" s="33">
        <f t="shared" si="14"/>
        <v>380.5</v>
      </c>
      <c r="K113" s="33">
        <f t="shared" si="15"/>
        <v>475.6</v>
      </c>
      <c r="L113" s="33">
        <f t="shared" si="16"/>
        <v>570.79999999999995</v>
      </c>
      <c r="M113" s="33">
        <f t="shared" si="17"/>
        <v>665.9</v>
      </c>
      <c r="N113" s="33">
        <f t="shared" si="18"/>
        <v>761</v>
      </c>
      <c r="O113" s="33">
        <f t="shared" si="19"/>
        <v>856.2</v>
      </c>
      <c r="P113" s="33">
        <f t="shared" si="20"/>
        <v>951.3</v>
      </c>
    </row>
    <row r="114" spans="1:16" s="18" customFormat="1" hidden="1" x14ac:dyDescent="0.3">
      <c r="A114" s="40" t="e">
        <f>IF(Selbstdeklaration!$F$75=B114,F114*Selbstdeklaration!$F$76/10,0)</f>
        <v>#NUM!</v>
      </c>
      <c r="B114" s="32">
        <v>98500</v>
      </c>
      <c r="C114" s="33">
        <f t="shared" si="21"/>
        <v>332.07122592592663</v>
      </c>
      <c r="D114" s="51">
        <f t="shared" si="22"/>
        <v>3.3712814814814886E-3</v>
      </c>
      <c r="F114" s="33">
        <f t="shared" si="12"/>
        <v>187.92877407407337</v>
      </c>
      <c r="G114" s="33"/>
      <c r="H114" s="33">
        <f t="shared" si="23"/>
        <v>187.9</v>
      </c>
      <c r="I114" s="33">
        <f t="shared" si="13"/>
        <v>281.89999999999998</v>
      </c>
      <c r="J114" s="33">
        <f t="shared" si="14"/>
        <v>375.9</v>
      </c>
      <c r="K114" s="33">
        <f t="shared" si="15"/>
        <v>469.8</v>
      </c>
      <c r="L114" s="33">
        <f t="shared" si="16"/>
        <v>563.79999999999995</v>
      </c>
      <c r="M114" s="33">
        <f t="shared" si="17"/>
        <v>657.8</v>
      </c>
      <c r="N114" s="33">
        <f t="shared" si="18"/>
        <v>751.7</v>
      </c>
      <c r="O114" s="33">
        <f t="shared" si="19"/>
        <v>845.7</v>
      </c>
      <c r="P114" s="33">
        <f t="shared" si="20"/>
        <v>939.6</v>
      </c>
    </row>
    <row r="115" spans="1:16" hidden="1" x14ac:dyDescent="0.3">
      <c r="A115" s="40" t="e">
        <f>IF(Selbstdeklaration!$F$75=B115,F115*Selbstdeklaration!$F$76/10,0)</f>
        <v>#NUM!</v>
      </c>
      <c r="B115" s="32">
        <v>99000</v>
      </c>
      <c r="C115" s="33">
        <f t="shared" si="21"/>
        <v>334.40880000000072</v>
      </c>
      <c r="D115" s="51">
        <f t="shared" si="22"/>
        <v>3.3778666666666739E-3</v>
      </c>
      <c r="F115" s="33">
        <f t="shared" si="12"/>
        <v>185.59119999999928</v>
      </c>
      <c r="G115" s="33"/>
      <c r="H115" s="33">
        <f t="shared" si="23"/>
        <v>185.6</v>
      </c>
      <c r="I115" s="33">
        <f t="shared" si="13"/>
        <v>278.39999999999998</v>
      </c>
      <c r="J115" s="33">
        <f t="shared" si="14"/>
        <v>371.2</v>
      </c>
      <c r="K115" s="33">
        <f t="shared" si="15"/>
        <v>464</v>
      </c>
      <c r="L115" s="33">
        <f t="shared" si="16"/>
        <v>556.79999999999995</v>
      </c>
      <c r="M115" s="33">
        <f t="shared" si="17"/>
        <v>649.6</v>
      </c>
      <c r="N115" s="33">
        <f t="shared" si="18"/>
        <v>742.4</v>
      </c>
      <c r="O115" s="33">
        <f t="shared" si="19"/>
        <v>835.2</v>
      </c>
      <c r="P115" s="33">
        <f t="shared" si="20"/>
        <v>928</v>
      </c>
    </row>
    <row r="116" spans="1:16" hidden="1" x14ac:dyDescent="0.3">
      <c r="A116" s="40" t="e">
        <f>IF(Selbstdeklaration!$F$75=B116,F116*Selbstdeklaration!$F$76/10,0)</f>
        <v>#NUM!</v>
      </c>
      <c r="B116" s="32">
        <v>99500</v>
      </c>
      <c r="C116" s="33">
        <f t="shared" si="21"/>
        <v>336.75295925925997</v>
      </c>
      <c r="D116" s="51">
        <f t="shared" si="22"/>
        <v>3.3844518518518591E-3</v>
      </c>
      <c r="F116" s="33">
        <f t="shared" si="12"/>
        <v>183.24704074074003</v>
      </c>
      <c r="G116" s="33"/>
      <c r="H116" s="33">
        <f t="shared" si="23"/>
        <v>183.2</v>
      </c>
      <c r="I116" s="33">
        <f t="shared" si="13"/>
        <v>274.89999999999998</v>
      </c>
      <c r="J116" s="33">
        <f t="shared" si="14"/>
        <v>366.5</v>
      </c>
      <c r="K116" s="33">
        <f t="shared" si="15"/>
        <v>458.1</v>
      </c>
      <c r="L116" s="33">
        <f t="shared" si="16"/>
        <v>549.70000000000005</v>
      </c>
      <c r="M116" s="33">
        <f t="shared" si="17"/>
        <v>641.4</v>
      </c>
      <c r="N116" s="33">
        <f t="shared" si="18"/>
        <v>733</v>
      </c>
      <c r="O116" s="33">
        <f t="shared" si="19"/>
        <v>824.6</v>
      </c>
      <c r="P116" s="33">
        <f t="shared" si="20"/>
        <v>916.2</v>
      </c>
    </row>
    <row r="117" spans="1:16" x14ac:dyDescent="0.3">
      <c r="A117" s="40" t="e">
        <f>IF(Selbstdeklaration!$F$75=B117,F117*Selbstdeklaration!$F$76/10,0)</f>
        <v>#NUM!</v>
      </c>
      <c r="B117" s="32">
        <v>100000</v>
      </c>
      <c r="C117" s="33">
        <f t="shared" si="21"/>
        <v>339.10370370370441</v>
      </c>
      <c r="D117" s="51">
        <f t="shared" si="22"/>
        <v>3.3910370370370444E-3</v>
      </c>
      <c r="F117" s="33">
        <f t="shared" si="12"/>
        <v>180.89629629629559</v>
      </c>
      <c r="G117" s="33"/>
      <c r="H117" s="33">
        <f t="shared" si="23"/>
        <v>180.9</v>
      </c>
      <c r="I117" s="33">
        <f t="shared" si="13"/>
        <v>271.3</v>
      </c>
      <c r="J117" s="33">
        <f t="shared" si="14"/>
        <v>361.8</v>
      </c>
      <c r="K117" s="33">
        <f t="shared" si="15"/>
        <v>452.2</v>
      </c>
      <c r="L117" s="33">
        <f t="shared" si="16"/>
        <v>542.70000000000005</v>
      </c>
      <c r="M117" s="33">
        <f t="shared" si="17"/>
        <v>633.1</v>
      </c>
      <c r="N117" s="33">
        <f t="shared" si="18"/>
        <v>723.6</v>
      </c>
      <c r="O117" s="33">
        <f t="shared" si="19"/>
        <v>814</v>
      </c>
      <c r="P117" s="33">
        <f t="shared" si="20"/>
        <v>904.5</v>
      </c>
    </row>
    <row r="118" spans="1:16" hidden="1" x14ac:dyDescent="0.3">
      <c r="A118" s="40" t="e">
        <f>IF(Selbstdeklaration!$F$75=B118,F118*Selbstdeklaration!$F$76/10,0)</f>
        <v>#NUM!</v>
      </c>
      <c r="B118" s="32">
        <v>100500</v>
      </c>
      <c r="C118" s="33">
        <f t="shared" si="21"/>
        <v>341.46103333333406</v>
      </c>
      <c r="D118" s="51">
        <f t="shared" si="22"/>
        <v>3.3976222222222296E-3</v>
      </c>
      <c r="F118" s="33">
        <f t="shared" si="12"/>
        <v>178.53896666666594</v>
      </c>
      <c r="G118" s="33"/>
      <c r="H118" s="33">
        <f t="shared" si="23"/>
        <v>178.5</v>
      </c>
      <c r="I118" s="33">
        <f t="shared" si="13"/>
        <v>267.8</v>
      </c>
      <c r="J118" s="33">
        <f t="shared" si="14"/>
        <v>357.1</v>
      </c>
      <c r="K118" s="33">
        <f t="shared" si="15"/>
        <v>446.3</v>
      </c>
      <c r="L118" s="33">
        <f t="shared" si="16"/>
        <v>535.6</v>
      </c>
      <c r="M118" s="33">
        <f t="shared" si="17"/>
        <v>624.9</v>
      </c>
      <c r="N118" s="33">
        <f t="shared" si="18"/>
        <v>714.2</v>
      </c>
      <c r="O118" s="33">
        <f t="shared" si="19"/>
        <v>803.4</v>
      </c>
      <c r="P118" s="33">
        <f t="shared" si="20"/>
        <v>892.7</v>
      </c>
    </row>
    <row r="119" spans="1:16" hidden="1" x14ac:dyDescent="0.3">
      <c r="A119" s="40" t="e">
        <f>IF(Selbstdeklaration!$F$75=B119,F119*Selbstdeklaration!$F$76/10,0)</f>
        <v>#NUM!</v>
      </c>
      <c r="B119" s="32">
        <v>101000</v>
      </c>
      <c r="C119" s="33">
        <f t="shared" si="21"/>
        <v>343.82494814814891</v>
      </c>
      <c r="D119" s="51">
        <f t="shared" si="22"/>
        <v>3.4042074074074149E-3</v>
      </c>
      <c r="F119" s="33">
        <f t="shared" si="12"/>
        <v>176.17505185185109</v>
      </c>
      <c r="G119" s="33"/>
      <c r="H119" s="33">
        <f t="shared" si="23"/>
        <v>176.2</v>
      </c>
      <c r="I119" s="33">
        <f t="shared" si="13"/>
        <v>264.3</v>
      </c>
      <c r="J119" s="33">
        <f t="shared" si="14"/>
        <v>352.4</v>
      </c>
      <c r="K119" s="33">
        <f t="shared" si="15"/>
        <v>440.4</v>
      </c>
      <c r="L119" s="33">
        <f t="shared" si="16"/>
        <v>528.5</v>
      </c>
      <c r="M119" s="33">
        <f t="shared" si="17"/>
        <v>616.6</v>
      </c>
      <c r="N119" s="33">
        <f t="shared" si="18"/>
        <v>704.7</v>
      </c>
      <c r="O119" s="33">
        <f t="shared" si="19"/>
        <v>792.8</v>
      </c>
      <c r="P119" s="33">
        <f t="shared" si="20"/>
        <v>880.9</v>
      </c>
    </row>
    <row r="120" spans="1:16" hidden="1" x14ac:dyDescent="0.3">
      <c r="A120" s="40" t="e">
        <f>IF(Selbstdeklaration!$F$75=B120,F120*Selbstdeklaration!$F$76/10,0)</f>
        <v>#NUM!</v>
      </c>
      <c r="B120" s="35">
        <v>101500</v>
      </c>
      <c r="C120" s="33">
        <f t="shared" si="21"/>
        <v>346.1954481481489</v>
      </c>
      <c r="D120" s="51">
        <f t="shared" si="22"/>
        <v>3.4107925925926002E-3</v>
      </c>
      <c r="F120" s="33">
        <f t="shared" si="12"/>
        <v>173.8045518518511</v>
      </c>
      <c r="G120" s="33"/>
      <c r="H120" s="33">
        <f t="shared" si="23"/>
        <v>173.8</v>
      </c>
      <c r="I120" s="33">
        <f t="shared" si="13"/>
        <v>260.7</v>
      </c>
      <c r="J120" s="33">
        <f t="shared" si="14"/>
        <v>347.6</v>
      </c>
      <c r="K120" s="33">
        <f t="shared" si="15"/>
        <v>434.5</v>
      </c>
      <c r="L120" s="33">
        <f t="shared" si="16"/>
        <v>521.4</v>
      </c>
      <c r="M120" s="33">
        <f t="shared" si="17"/>
        <v>608.29999999999995</v>
      </c>
      <c r="N120" s="33">
        <f t="shared" si="18"/>
        <v>695.2</v>
      </c>
      <c r="O120" s="33">
        <f t="shared" si="19"/>
        <v>782.1</v>
      </c>
      <c r="P120" s="33">
        <f t="shared" si="20"/>
        <v>869</v>
      </c>
    </row>
    <row r="121" spans="1:16" hidden="1" x14ac:dyDescent="0.3">
      <c r="A121" s="40" t="e">
        <f>IF(Selbstdeklaration!$F$75=B121,F121*Selbstdeklaration!$F$76/10,0)</f>
        <v>#NUM!</v>
      </c>
      <c r="B121" s="32">
        <v>102000</v>
      </c>
      <c r="C121" s="33">
        <f t="shared" si="21"/>
        <v>348.57253333333409</v>
      </c>
      <c r="D121" s="51">
        <f t="shared" si="22"/>
        <v>3.4173777777777854E-3</v>
      </c>
      <c r="F121" s="33">
        <f t="shared" si="12"/>
        <v>171.42746666666591</v>
      </c>
      <c r="G121" s="33"/>
      <c r="H121" s="33">
        <f t="shared" si="23"/>
        <v>171.4</v>
      </c>
      <c r="I121" s="33">
        <f t="shared" si="13"/>
        <v>257.10000000000002</v>
      </c>
      <c r="J121" s="33">
        <f t="shared" si="14"/>
        <v>342.9</v>
      </c>
      <c r="K121" s="33">
        <f t="shared" si="15"/>
        <v>428.6</v>
      </c>
      <c r="L121" s="33">
        <f t="shared" si="16"/>
        <v>514.29999999999995</v>
      </c>
      <c r="M121" s="33">
        <f t="shared" si="17"/>
        <v>600</v>
      </c>
      <c r="N121" s="33">
        <f t="shared" si="18"/>
        <v>685.7</v>
      </c>
      <c r="O121" s="33">
        <f t="shared" si="19"/>
        <v>771.4</v>
      </c>
      <c r="P121" s="33">
        <f t="shared" si="20"/>
        <v>857.1</v>
      </c>
    </row>
    <row r="122" spans="1:16" hidden="1" x14ac:dyDescent="0.3">
      <c r="A122" s="40" t="e">
        <f>IF(Selbstdeklaration!$F$75=B122,F122*Selbstdeklaration!$F$76/10,0)</f>
        <v>#NUM!</v>
      </c>
      <c r="B122" s="32">
        <v>102500</v>
      </c>
      <c r="C122" s="33">
        <f t="shared" si="21"/>
        <v>350.95620370370449</v>
      </c>
      <c r="D122" s="51">
        <f t="shared" si="22"/>
        <v>3.4239629629629707E-3</v>
      </c>
      <c r="F122" s="33">
        <f t="shared" si="12"/>
        <v>169.04379629629551</v>
      </c>
      <c r="G122" s="33"/>
      <c r="H122" s="33">
        <f t="shared" si="23"/>
        <v>169</v>
      </c>
      <c r="I122" s="33">
        <f t="shared" si="13"/>
        <v>253.6</v>
      </c>
      <c r="J122" s="33">
        <f t="shared" si="14"/>
        <v>338.1</v>
      </c>
      <c r="K122" s="33">
        <f t="shared" si="15"/>
        <v>422.6</v>
      </c>
      <c r="L122" s="33">
        <f t="shared" si="16"/>
        <v>507.1</v>
      </c>
      <c r="M122" s="33">
        <f t="shared" si="17"/>
        <v>591.70000000000005</v>
      </c>
      <c r="N122" s="33">
        <f t="shared" si="18"/>
        <v>676.2</v>
      </c>
      <c r="O122" s="33">
        <f t="shared" si="19"/>
        <v>760.7</v>
      </c>
      <c r="P122" s="33">
        <f t="shared" si="20"/>
        <v>845.2</v>
      </c>
    </row>
    <row r="123" spans="1:16" hidden="1" x14ac:dyDescent="0.3">
      <c r="A123" s="40" t="e">
        <f>IF(Selbstdeklaration!$F$75=B123,F123*Selbstdeklaration!$F$76/10,0)</f>
        <v>#NUM!</v>
      </c>
      <c r="B123" s="32">
        <v>103000</v>
      </c>
      <c r="C123" s="33">
        <f t="shared" si="21"/>
        <v>353.34645925926009</v>
      </c>
      <c r="D123" s="51">
        <f t="shared" si="22"/>
        <v>3.4305481481481559E-3</v>
      </c>
      <c r="F123" s="33">
        <f t="shared" si="12"/>
        <v>166.65354074073991</v>
      </c>
      <c r="G123" s="33"/>
      <c r="H123" s="33">
        <f t="shared" si="23"/>
        <v>166.7</v>
      </c>
      <c r="I123" s="33">
        <f t="shared" si="13"/>
        <v>250</v>
      </c>
      <c r="J123" s="33">
        <f t="shared" si="14"/>
        <v>333.3</v>
      </c>
      <c r="K123" s="33">
        <f t="shared" si="15"/>
        <v>416.6</v>
      </c>
      <c r="L123" s="33">
        <f t="shared" si="16"/>
        <v>500</v>
      </c>
      <c r="M123" s="33">
        <f t="shared" si="17"/>
        <v>583.29999999999995</v>
      </c>
      <c r="N123" s="33">
        <f t="shared" si="18"/>
        <v>666.6</v>
      </c>
      <c r="O123" s="33">
        <f t="shared" si="19"/>
        <v>749.9</v>
      </c>
      <c r="P123" s="33">
        <f t="shared" si="20"/>
        <v>833.3</v>
      </c>
    </row>
    <row r="124" spans="1:16" hidden="1" x14ac:dyDescent="0.3">
      <c r="A124" s="40" t="e">
        <f>IF(Selbstdeklaration!$F$75=B124,F124*Selbstdeklaration!$F$76/10,0)</f>
        <v>#NUM!</v>
      </c>
      <c r="B124" s="35">
        <v>103500</v>
      </c>
      <c r="C124" s="33">
        <f t="shared" si="21"/>
        <v>355.74330000000083</v>
      </c>
      <c r="D124" s="51">
        <f t="shared" si="22"/>
        <v>3.4371333333333412E-3</v>
      </c>
      <c r="F124" s="33">
        <f t="shared" si="12"/>
        <v>164.25669999999917</v>
      </c>
      <c r="G124" s="33"/>
      <c r="H124" s="33">
        <f t="shared" si="23"/>
        <v>164.3</v>
      </c>
      <c r="I124" s="33">
        <f t="shared" si="13"/>
        <v>246.4</v>
      </c>
      <c r="J124" s="33">
        <f t="shared" si="14"/>
        <v>328.5</v>
      </c>
      <c r="K124" s="33">
        <f t="shared" si="15"/>
        <v>410.6</v>
      </c>
      <c r="L124" s="33">
        <f t="shared" si="16"/>
        <v>492.8</v>
      </c>
      <c r="M124" s="33">
        <f t="shared" si="17"/>
        <v>574.9</v>
      </c>
      <c r="N124" s="33">
        <f t="shared" si="18"/>
        <v>657</v>
      </c>
      <c r="O124" s="33">
        <f t="shared" si="19"/>
        <v>739.2</v>
      </c>
      <c r="P124" s="33">
        <f t="shared" si="20"/>
        <v>821.3</v>
      </c>
    </row>
    <row r="125" spans="1:16" hidden="1" x14ac:dyDescent="0.3">
      <c r="A125" s="40" t="e">
        <f>IF(Selbstdeklaration!$F$75=B125,F125*Selbstdeklaration!$F$76/10,0)</f>
        <v>#NUM!</v>
      </c>
      <c r="B125" s="32">
        <v>104000</v>
      </c>
      <c r="C125" s="33">
        <f t="shared" si="21"/>
        <v>358.14672592592677</v>
      </c>
      <c r="D125" s="51">
        <f t="shared" si="22"/>
        <v>3.4437185185185264E-3</v>
      </c>
      <c r="F125" s="33">
        <f t="shared" si="12"/>
        <v>161.85327407407323</v>
      </c>
      <c r="G125" s="33"/>
      <c r="H125" s="33">
        <f t="shared" si="23"/>
        <v>161.9</v>
      </c>
      <c r="I125" s="33">
        <f t="shared" si="13"/>
        <v>242.8</v>
      </c>
      <c r="J125" s="33">
        <f t="shared" si="14"/>
        <v>323.7</v>
      </c>
      <c r="K125" s="33">
        <f t="shared" si="15"/>
        <v>404.6</v>
      </c>
      <c r="L125" s="33">
        <f t="shared" si="16"/>
        <v>485.6</v>
      </c>
      <c r="M125" s="33">
        <f t="shared" si="17"/>
        <v>566.5</v>
      </c>
      <c r="N125" s="33">
        <f t="shared" si="18"/>
        <v>647.4</v>
      </c>
      <c r="O125" s="33">
        <f t="shared" si="19"/>
        <v>728.3</v>
      </c>
      <c r="P125" s="33">
        <f t="shared" si="20"/>
        <v>809.3</v>
      </c>
    </row>
    <row r="126" spans="1:16" hidden="1" x14ac:dyDescent="0.3">
      <c r="A126" s="40" t="e">
        <f>IF(Selbstdeklaration!$F$75=B126,F126*Selbstdeklaration!$F$76/10,0)</f>
        <v>#NUM!</v>
      </c>
      <c r="B126" s="32">
        <v>104500</v>
      </c>
      <c r="C126" s="33">
        <f t="shared" si="21"/>
        <v>360.55673703703786</v>
      </c>
      <c r="D126" s="51">
        <f t="shared" si="22"/>
        <v>3.4503037037037117E-3</v>
      </c>
      <c r="F126" s="33">
        <f t="shared" si="12"/>
        <v>159.44326296296214</v>
      </c>
      <c r="G126" s="33"/>
      <c r="H126" s="33">
        <f t="shared" si="23"/>
        <v>159.4</v>
      </c>
      <c r="I126" s="33">
        <f t="shared" si="13"/>
        <v>239.2</v>
      </c>
      <c r="J126" s="33">
        <f t="shared" si="14"/>
        <v>318.89999999999998</v>
      </c>
      <c r="K126" s="33">
        <f t="shared" si="15"/>
        <v>398.6</v>
      </c>
      <c r="L126" s="33">
        <f t="shared" si="16"/>
        <v>478.3</v>
      </c>
      <c r="M126" s="33">
        <f t="shared" si="17"/>
        <v>558.1</v>
      </c>
      <c r="N126" s="33">
        <f t="shared" si="18"/>
        <v>637.79999999999995</v>
      </c>
      <c r="O126" s="33">
        <f t="shared" si="19"/>
        <v>717.5</v>
      </c>
      <c r="P126" s="33">
        <f t="shared" si="20"/>
        <v>797.2</v>
      </c>
    </row>
    <row r="127" spans="1:16" x14ac:dyDescent="0.3">
      <c r="A127" s="40" t="e">
        <f>IF(Selbstdeklaration!$F$75=B127,F127*Selbstdeklaration!$F$76/10,0)</f>
        <v>#NUM!</v>
      </c>
      <c r="B127" s="32">
        <v>105000</v>
      </c>
      <c r="C127" s="33">
        <f t="shared" si="21"/>
        <v>362.97333333333415</v>
      </c>
      <c r="D127" s="51">
        <f t="shared" si="22"/>
        <v>3.4568888888888969E-3</v>
      </c>
      <c r="F127" s="33">
        <f t="shared" si="12"/>
        <v>157.02666666666585</v>
      </c>
      <c r="G127" s="33"/>
      <c r="H127" s="33">
        <f t="shared" si="23"/>
        <v>157</v>
      </c>
      <c r="I127" s="33">
        <f t="shared" si="13"/>
        <v>235.5</v>
      </c>
      <c r="J127" s="33">
        <f t="shared" si="14"/>
        <v>314.10000000000002</v>
      </c>
      <c r="K127" s="33">
        <f t="shared" si="15"/>
        <v>392.6</v>
      </c>
      <c r="L127" s="33">
        <f t="shared" si="16"/>
        <v>471.1</v>
      </c>
      <c r="M127" s="33">
        <f t="shared" si="17"/>
        <v>549.6</v>
      </c>
      <c r="N127" s="33">
        <f t="shared" si="18"/>
        <v>628.1</v>
      </c>
      <c r="O127" s="33">
        <f t="shared" si="19"/>
        <v>706.6</v>
      </c>
      <c r="P127" s="33">
        <f t="shared" si="20"/>
        <v>785.1</v>
      </c>
    </row>
    <row r="128" spans="1:16" hidden="1" x14ac:dyDescent="0.3">
      <c r="A128" s="40" t="e">
        <f>IF(Selbstdeklaration!$F$75=B128,F128*Selbstdeklaration!$F$76/10,0)</f>
        <v>#NUM!</v>
      </c>
      <c r="B128" s="32">
        <v>105500</v>
      </c>
      <c r="C128" s="33">
        <f t="shared" si="21"/>
        <v>365.39651481481565</v>
      </c>
      <c r="D128" s="51">
        <f t="shared" si="22"/>
        <v>3.4634740740740822E-3</v>
      </c>
      <c r="F128" s="33">
        <f t="shared" si="12"/>
        <v>154.60348518518435</v>
      </c>
      <c r="G128" s="33"/>
      <c r="H128" s="33">
        <f t="shared" si="23"/>
        <v>154.6</v>
      </c>
      <c r="I128" s="33">
        <f t="shared" si="13"/>
        <v>231.9</v>
      </c>
      <c r="J128" s="33">
        <f t="shared" si="14"/>
        <v>309.2</v>
      </c>
      <c r="K128" s="33">
        <f t="shared" si="15"/>
        <v>386.5</v>
      </c>
      <c r="L128" s="33">
        <f t="shared" si="16"/>
        <v>463.8</v>
      </c>
      <c r="M128" s="33">
        <f t="shared" si="17"/>
        <v>541.1</v>
      </c>
      <c r="N128" s="33">
        <f t="shared" si="18"/>
        <v>618.4</v>
      </c>
      <c r="O128" s="33">
        <f t="shared" si="19"/>
        <v>695.7</v>
      </c>
      <c r="P128" s="33">
        <f t="shared" si="20"/>
        <v>773</v>
      </c>
    </row>
    <row r="129" spans="1:16" hidden="1" x14ac:dyDescent="0.3">
      <c r="A129" s="40" t="e">
        <f>IF(Selbstdeklaration!$F$75=B129,F129*Selbstdeklaration!$F$76/10,0)</f>
        <v>#NUM!</v>
      </c>
      <c r="B129" s="32">
        <v>106000</v>
      </c>
      <c r="C129" s="33">
        <f t="shared" si="21"/>
        <v>367.82628148148234</v>
      </c>
      <c r="D129" s="51">
        <f t="shared" si="22"/>
        <v>3.4700592592592674E-3</v>
      </c>
      <c r="F129" s="33">
        <f t="shared" si="12"/>
        <v>152.17371851851766</v>
      </c>
      <c r="G129" s="33"/>
      <c r="H129" s="33">
        <f t="shared" si="23"/>
        <v>152.19999999999999</v>
      </c>
      <c r="I129" s="33">
        <f t="shared" si="13"/>
        <v>228.3</v>
      </c>
      <c r="J129" s="33">
        <f t="shared" si="14"/>
        <v>304.3</v>
      </c>
      <c r="K129" s="33">
        <f t="shared" si="15"/>
        <v>380.4</v>
      </c>
      <c r="L129" s="33">
        <f t="shared" si="16"/>
        <v>456.5</v>
      </c>
      <c r="M129" s="33">
        <f t="shared" si="17"/>
        <v>532.6</v>
      </c>
      <c r="N129" s="33">
        <f t="shared" si="18"/>
        <v>608.70000000000005</v>
      </c>
      <c r="O129" s="33">
        <f t="shared" si="19"/>
        <v>684.8</v>
      </c>
      <c r="P129" s="33">
        <f t="shared" si="20"/>
        <v>760.9</v>
      </c>
    </row>
    <row r="130" spans="1:16" hidden="1" x14ac:dyDescent="0.3">
      <c r="A130" s="40" t="e">
        <f>IF(Selbstdeklaration!$F$75=B130,F130*Selbstdeklaration!$F$76/10,0)</f>
        <v>#NUM!</v>
      </c>
      <c r="B130" s="32">
        <v>106500</v>
      </c>
      <c r="C130" s="33">
        <f t="shared" si="21"/>
        <v>370.26263333333424</v>
      </c>
      <c r="D130" s="51">
        <f t="shared" si="22"/>
        <v>3.4766444444444527E-3</v>
      </c>
      <c r="F130" s="33">
        <f t="shared" si="12"/>
        <v>149.73736666666576</v>
      </c>
      <c r="G130" s="33"/>
      <c r="H130" s="33">
        <f t="shared" si="23"/>
        <v>149.69999999999999</v>
      </c>
      <c r="I130" s="33">
        <f t="shared" si="13"/>
        <v>224.6</v>
      </c>
      <c r="J130" s="33">
        <f t="shared" si="14"/>
        <v>299.5</v>
      </c>
      <c r="K130" s="33">
        <f t="shared" si="15"/>
        <v>374.3</v>
      </c>
      <c r="L130" s="33">
        <f t="shared" si="16"/>
        <v>449.2</v>
      </c>
      <c r="M130" s="33">
        <f t="shared" si="17"/>
        <v>524.1</v>
      </c>
      <c r="N130" s="33">
        <f t="shared" si="18"/>
        <v>598.9</v>
      </c>
      <c r="O130" s="33">
        <f t="shared" si="19"/>
        <v>673.8</v>
      </c>
      <c r="P130" s="33">
        <f t="shared" si="20"/>
        <v>748.7</v>
      </c>
    </row>
    <row r="131" spans="1:16" hidden="1" x14ac:dyDescent="0.3">
      <c r="A131" s="40" t="e">
        <f>IF(Selbstdeklaration!$F$75=B131,F131*Selbstdeklaration!$F$76/10,0)</f>
        <v>#NUM!</v>
      </c>
      <c r="B131" s="32">
        <v>107000</v>
      </c>
      <c r="C131" s="33">
        <f t="shared" si="21"/>
        <v>372.70557037037128</v>
      </c>
      <c r="D131" s="51">
        <f t="shared" si="22"/>
        <v>3.4832296296296379E-3</v>
      </c>
      <c r="F131" s="33">
        <f t="shared" si="12"/>
        <v>147.29442962962872</v>
      </c>
      <c r="G131" s="33"/>
      <c r="H131" s="33">
        <f t="shared" si="23"/>
        <v>147.30000000000001</v>
      </c>
      <c r="I131" s="33">
        <f t="shared" si="13"/>
        <v>220.9</v>
      </c>
      <c r="J131" s="33">
        <f t="shared" si="14"/>
        <v>294.60000000000002</v>
      </c>
      <c r="K131" s="33">
        <f t="shared" si="15"/>
        <v>368.2</v>
      </c>
      <c r="L131" s="33">
        <f t="shared" si="16"/>
        <v>441.9</v>
      </c>
      <c r="M131" s="33">
        <f t="shared" si="17"/>
        <v>515.5</v>
      </c>
      <c r="N131" s="33">
        <f t="shared" si="18"/>
        <v>589.20000000000005</v>
      </c>
      <c r="O131" s="33">
        <f t="shared" si="19"/>
        <v>662.8</v>
      </c>
      <c r="P131" s="33">
        <f t="shared" si="20"/>
        <v>736.5</v>
      </c>
    </row>
    <row r="132" spans="1:16" hidden="1" x14ac:dyDescent="0.3">
      <c r="A132" s="40" t="e">
        <f>IF(Selbstdeklaration!$F$75=B132,F132*Selbstdeklaration!$F$76/10,0)</f>
        <v>#NUM!</v>
      </c>
      <c r="B132" s="35">
        <v>107500</v>
      </c>
      <c r="C132" s="33">
        <f t="shared" si="21"/>
        <v>375.15509259259352</v>
      </c>
      <c r="D132" s="51">
        <f t="shared" si="22"/>
        <v>3.4898148148148232E-3</v>
      </c>
      <c r="F132" s="33">
        <f t="shared" si="12"/>
        <v>144.84490740740648</v>
      </c>
      <c r="G132" s="33"/>
      <c r="H132" s="33">
        <f t="shared" si="23"/>
        <v>144.80000000000001</v>
      </c>
      <c r="I132" s="33">
        <f t="shared" si="13"/>
        <v>217.3</v>
      </c>
      <c r="J132" s="33">
        <f t="shared" si="14"/>
        <v>289.7</v>
      </c>
      <c r="K132" s="33">
        <f t="shared" si="15"/>
        <v>362.1</v>
      </c>
      <c r="L132" s="33">
        <f t="shared" si="16"/>
        <v>434.5</v>
      </c>
      <c r="M132" s="33">
        <f t="shared" si="17"/>
        <v>507</v>
      </c>
      <c r="N132" s="33">
        <f t="shared" si="18"/>
        <v>579.4</v>
      </c>
      <c r="O132" s="33">
        <f t="shared" si="19"/>
        <v>651.79999999999995</v>
      </c>
      <c r="P132" s="33">
        <f t="shared" si="20"/>
        <v>724.2</v>
      </c>
    </row>
    <row r="133" spans="1:16" hidden="1" x14ac:dyDescent="0.3">
      <c r="A133" s="40" t="e">
        <f>IF(Selbstdeklaration!$F$75=B133,F133*Selbstdeklaration!$F$76/10,0)</f>
        <v>#NUM!</v>
      </c>
      <c r="B133" s="32">
        <v>108000</v>
      </c>
      <c r="C133" s="33">
        <f t="shared" si="21"/>
        <v>377.61120000000091</v>
      </c>
      <c r="D133" s="51">
        <f t="shared" si="22"/>
        <v>3.4964000000000084E-3</v>
      </c>
      <c r="F133" s="33">
        <f t="shared" si="12"/>
        <v>142.38879999999909</v>
      </c>
      <c r="G133" s="33"/>
      <c r="H133" s="33">
        <f t="shared" si="23"/>
        <v>142.4</v>
      </c>
      <c r="I133" s="33">
        <f t="shared" si="13"/>
        <v>213.6</v>
      </c>
      <c r="J133" s="33">
        <f t="shared" si="14"/>
        <v>284.8</v>
      </c>
      <c r="K133" s="33">
        <f t="shared" si="15"/>
        <v>356</v>
      </c>
      <c r="L133" s="33">
        <f t="shared" si="16"/>
        <v>427.2</v>
      </c>
      <c r="M133" s="33">
        <f t="shared" si="17"/>
        <v>498.4</v>
      </c>
      <c r="N133" s="33">
        <f t="shared" si="18"/>
        <v>569.6</v>
      </c>
      <c r="O133" s="33">
        <f t="shared" si="19"/>
        <v>640.70000000000005</v>
      </c>
      <c r="P133" s="33">
        <f t="shared" si="20"/>
        <v>711.9</v>
      </c>
    </row>
    <row r="134" spans="1:16" hidden="1" x14ac:dyDescent="0.3">
      <c r="A134" s="40" t="e">
        <f>IF(Selbstdeklaration!$F$75=B134,F134*Selbstdeklaration!$F$76/10,0)</f>
        <v>#NUM!</v>
      </c>
      <c r="B134" s="32">
        <v>108500</v>
      </c>
      <c r="C134" s="33">
        <f t="shared" si="21"/>
        <v>380.0738925925935</v>
      </c>
      <c r="D134" s="51">
        <f t="shared" si="22"/>
        <v>3.5029851851851937E-3</v>
      </c>
      <c r="F134" s="33">
        <f t="shared" si="12"/>
        <v>139.9261074074065</v>
      </c>
      <c r="G134" s="33"/>
      <c r="H134" s="33">
        <f t="shared" si="23"/>
        <v>139.9</v>
      </c>
      <c r="I134" s="33">
        <f t="shared" si="13"/>
        <v>209.9</v>
      </c>
      <c r="J134" s="33">
        <f t="shared" si="14"/>
        <v>279.89999999999998</v>
      </c>
      <c r="K134" s="33">
        <f t="shared" si="15"/>
        <v>349.8</v>
      </c>
      <c r="L134" s="33">
        <f t="shared" si="16"/>
        <v>419.8</v>
      </c>
      <c r="M134" s="33">
        <f t="shared" si="17"/>
        <v>489.7</v>
      </c>
      <c r="N134" s="33">
        <f t="shared" si="18"/>
        <v>559.70000000000005</v>
      </c>
      <c r="O134" s="33">
        <f t="shared" si="19"/>
        <v>629.70000000000005</v>
      </c>
      <c r="P134" s="33">
        <f t="shared" si="20"/>
        <v>699.6</v>
      </c>
    </row>
    <row r="135" spans="1:16" hidden="1" x14ac:dyDescent="0.3">
      <c r="A135" s="40" t="e">
        <f>IF(Selbstdeklaration!$F$75=B135,F135*Selbstdeklaration!$F$76/10,0)</f>
        <v>#NUM!</v>
      </c>
      <c r="B135" s="32">
        <v>109000</v>
      </c>
      <c r="C135" s="33">
        <f t="shared" si="21"/>
        <v>382.54317037037129</v>
      </c>
      <c r="D135" s="51">
        <f t="shared" si="22"/>
        <v>3.5095703703703789E-3</v>
      </c>
      <c r="F135" s="33">
        <f t="shared" si="12"/>
        <v>137.45682962962871</v>
      </c>
      <c r="G135" s="33"/>
      <c r="H135" s="33">
        <f t="shared" si="23"/>
        <v>137.5</v>
      </c>
      <c r="I135" s="33">
        <f t="shared" si="13"/>
        <v>206.2</v>
      </c>
      <c r="J135" s="33">
        <f t="shared" si="14"/>
        <v>274.89999999999998</v>
      </c>
      <c r="K135" s="33">
        <f t="shared" si="15"/>
        <v>343.6</v>
      </c>
      <c r="L135" s="33">
        <f t="shared" si="16"/>
        <v>412.4</v>
      </c>
      <c r="M135" s="33">
        <f t="shared" si="17"/>
        <v>481.1</v>
      </c>
      <c r="N135" s="33">
        <f t="shared" si="18"/>
        <v>549.79999999999995</v>
      </c>
      <c r="O135" s="33">
        <f t="shared" si="19"/>
        <v>618.6</v>
      </c>
      <c r="P135" s="33">
        <f t="shared" si="20"/>
        <v>687.3</v>
      </c>
    </row>
    <row r="136" spans="1:16" hidden="1" x14ac:dyDescent="0.3">
      <c r="A136" s="40" t="e">
        <f>IF(Selbstdeklaration!$F$75=B136,F136*Selbstdeklaration!$F$76/10,0)</f>
        <v>#NUM!</v>
      </c>
      <c r="B136" s="35">
        <v>109500</v>
      </c>
      <c r="C136" s="33">
        <f t="shared" si="21"/>
        <v>385.01903333333428</v>
      </c>
      <c r="D136" s="51">
        <f t="shared" si="22"/>
        <v>3.5161555555555642E-3</v>
      </c>
      <c r="F136" s="33">
        <f t="shared" ref="F136:F183" si="24">+$F$5-C136</f>
        <v>134.98096666666572</v>
      </c>
      <c r="G136" s="33"/>
      <c r="H136" s="33">
        <f t="shared" si="23"/>
        <v>135</v>
      </c>
      <c r="I136" s="33">
        <f t="shared" ref="I136:I186" si="25">ROUND($F$5*1.5-C136*1.5,1)</f>
        <v>202.5</v>
      </c>
      <c r="J136" s="33">
        <f t="shared" ref="J136:J186" si="26">ROUND($F$5*2-C136*2,1)</f>
        <v>270</v>
      </c>
      <c r="K136" s="33">
        <f t="shared" ref="K136:K186" si="27">ROUND($F$5*2.5-C136*2.5,1)</f>
        <v>337.5</v>
      </c>
      <c r="L136" s="33">
        <f t="shared" ref="L136:L186" si="28">ROUND($F$5*3-C136*3,1)</f>
        <v>404.9</v>
      </c>
      <c r="M136" s="33">
        <f t="shared" ref="M136:M186" si="29">ROUND($F$5*3.5-C136*3.5,1)</f>
        <v>472.4</v>
      </c>
      <c r="N136" s="33">
        <f t="shared" ref="N136:N186" si="30">ROUND($F$5*4-C136*4,1)</f>
        <v>539.9</v>
      </c>
      <c r="O136" s="33">
        <f t="shared" ref="O136:O186" si="31">ROUND($F$5*4.5-C136*4.5,1)</f>
        <v>607.4</v>
      </c>
      <c r="P136" s="33">
        <f t="shared" ref="P136:P186" si="32">ROUND($F$5*5-C136*5,1)</f>
        <v>674.9</v>
      </c>
    </row>
    <row r="137" spans="1:16" x14ac:dyDescent="0.3">
      <c r="A137" s="40" t="e">
        <f>IF(Selbstdeklaration!$F$75=B137,F137*Selbstdeklaration!$F$76/10,0)</f>
        <v>#NUM!</v>
      </c>
      <c r="B137" s="32">
        <v>110000</v>
      </c>
      <c r="C137" s="33">
        <f t="shared" ref="C137:C187" si="33">+B137*D137</f>
        <v>387.50148148148241</v>
      </c>
      <c r="D137" s="51">
        <f t="shared" ref="D137:D186" si="34">D136+($D$187-$D$7)/90000*500</f>
        <v>3.5227407407407495E-3</v>
      </c>
      <c r="F137" s="33">
        <f t="shared" si="24"/>
        <v>132.49851851851759</v>
      </c>
      <c r="G137" s="33"/>
      <c r="H137" s="33">
        <f t="shared" ref="H137:H186" si="35">ROUND($F$5-C137,1)</f>
        <v>132.5</v>
      </c>
      <c r="I137" s="33">
        <f t="shared" si="25"/>
        <v>198.7</v>
      </c>
      <c r="J137" s="33">
        <f t="shared" si="26"/>
        <v>265</v>
      </c>
      <c r="K137" s="33">
        <f t="shared" si="27"/>
        <v>331.2</v>
      </c>
      <c r="L137" s="33">
        <f t="shared" si="28"/>
        <v>397.5</v>
      </c>
      <c r="M137" s="33">
        <f t="shared" si="29"/>
        <v>463.7</v>
      </c>
      <c r="N137" s="33">
        <f t="shared" si="30"/>
        <v>530</v>
      </c>
      <c r="O137" s="33">
        <f t="shared" si="31"/>
        <v>596.20000000000005</v>
      </c>
      <c r="P137" s="33">
        <f t="shared" si="32"/>
        <v>662.5</v>
      </c>
    </row>
    <row r="138" spans="1:16" hidden="1" x14ac:dyDescent="0.3">
      <c r="A138" s="40" t="e">
        <f>IF(Selbstdeklaration!$F$75=B138,F138*Selbstdeklaration!$F$76/10,0)</f>
        <v>#NUM!</v>
      </c>
      <c r="B138" s="32">
        <v>110500</v>
      </c>
      <c r="C138" s="33">
        <f t="shared" si="33"/>
        <v>389.99051481481581</v>
      </c>
      <c r="D138" s="51">
        <f t="shared" si="34"/>
        <v>3.5293259259259347E-3</v>
      </c>
      <c r="F138" s="33">
        <f t="shared" si="24"/>
        <v>130.00948518518419</v>
      </c>
      <c r="G138" s="33"/>
      <c r="H138" s="33">
        <f t="shared" si="35"/>
        <v>130</v>
      </c>
      <c r="I138" s="33">
        <f t="shared" si="25"/>
        <v>195</v>
      </c>
      <c r="J138" s="33">
        <f t="shared" si="26"/>
        <v>260</v>
      </c>
      <c r="K138" s="33">
        <f t="shared" si="27"/>
        <v>325</v>
      </c>
      <c r="L138" s="33">
        <f t="shared" si="28"/>
        <v>390</v>
      </c>
      <c r="M138" s="33">
        <f t="shared" si="29"/>
        <v>455</v>
      </c>
      <c r="N138" s="33">
        <f t="shared" si="30"/>
        <v>520</v>
      </c>
      <c r="O138" s="33">
        <f t="shared" si="31"/>
        <v>585</v>
      </c>
      <c r="P138" s="33">
        <f t="shared" si="32"/>
        <v>650</v>
      </c>
    </row>
    <row r="139" spans="1:16" hidden="1" x14ac:dyDescent="0.3">
      <c r="A139" s="40" t="e">
        <f>IF(Selbstdeklaration!$F$75=B139,F139*Selbstdeklaration!$F$76/10,0)</f>
        <v>#NUM!</v>
      </c>
      <c r="B139" s="32">
        <v>111000</v>
      </c>
      <c r="C139" s="33">
        <f t="shared" si="33"/>
        <v>392.48613333333429</v>
      </c>
      <c r="D139" s="51">
        <f t="shared" si="34"/>
        <v>3.53591111111112E-3</v>
      </c>
      <c r="F139" s="33">
        <f t="shared" si="24"/>
        <v>127.51386666666571</v>
      </c>
      <c r="G139" s="33"/>
      <c r="H139" s="33">
        <f t="shared" si="35"/>
        <v>127.5</v>
      </c>
      <c r="I139" s="33">
        <f t="shared" si="25"/>
        <v>191.3</v>
      </c>
      <c r="J139" s="33">
        <f t="shared" si="26"/>
        <v>255</v>
      </c>
      <c r="K139" s="33">
        <f t="shared" si="27"/>
        <v>318.8</v>
      </c>
      <c r="L139" s="33">
        <f t="shared" si="28"/>
        <v>382.5</v>
      </c>
      <c r="M139" s="33">
        <f t="shared" si="29"/>
        <v>446.3</v>
      </c>
      <c r="N139" s="33">
        <f t="shared" si="30"/>
        <v>510.1</v>
      </c>
      <c r="O139" s="33">
        <f t="shared" si="31"/>
        <v>573.79999999999995</v>
      </c>
      <c r="P139" s="33">
        <f t="shared" si="32"/>
        <v>637.6</v>
      </c>
    </row>
    <row r="140" spans="1:16" hidden="1" x14ac:dyDescent="0.3">
      <c r="A140" s="40" t="e">
        <f>IF(Selbstdeklaration!$F$75=B140,F140*Selbstdeklaration!$F$76/10,0)</f>
        <v>#NUM!</v>
      </c>
      <c r="B140" s="32">
        <v>111500</v>
      </c>
      <c r="C140" s="33">
        <f t="shared" si="33"/>
        <v>394.98833703703804</v>
      </c>
      <c r="D140" s="51">
        <f t="shared" si="34"/>
        <v>3.5424962962963052E-3</v>
      </c>
      <c r="F140" s="33">
        <f t="shared" si="24"/>
        <v>125.01166296296196</v>
      </c>
      <c r="G140" s="33"/>
      <c r="H140" s="33">
        <f t="shared" si="35"/>
        <v>125</v>
      </c>
      <c r="I140" s="33">
        <f t="shared" si="25"/>
        <v>187.5</v>
      </c>
      <c r="J140" s="33">
        <f t="shared" si="26"/>
        <v>250</v>
      </c>
      <c r="K140" s="33">
        <f t="shared" si="27"/>
        <v>312.5</v>
      </c>
      <c r="L140" s="33">
        <f t="shared" si="28"/>
        <v>375</v>
      </c>
      <c r="M140" s="33">
        <f t="shared" si="29"/>
        <v>437.5</v>
      </c>
      <c r="N140" s="33">
        <f t="shared" si="30"/>
        <v>500</v>
      </c>
      <c r="O140" s="33">
        <f t="shared" si="31"/>
        <v>562.6</v>
      </c>
      <c r="P140" s="33">
        <f t="shared" si="32"/>
        <v>625.1</v>
      </c>
    </row>
    <row r="141" spans="1:16" hidden="1" x14ac:dyDescent="0.3">
      <c r="A141" s="40" t="e">
        <f>IF(Selbstdeklaration!$F$75=B141,F141*Selbstdeklaration!$F$76/10,0)</f>
        <v>#NUM!</v>
      </c>
      <c r="B141" s="32">
        <v>112000</v>
      </c>
      <c r="C141" s="33">
        <f t="shared" si="33"/>
        <v>397.49712592592692</v>
      </c>
      <c r="D141" s="51">
        <f t="shared" si="34"/>
        <v>3.5490814814814905E-3</v>
      </c>
      <c r="F141" s="33">
        <f t="shared" si="24"/>
        <v>122.50287407407308</v>
      </c>
      <c r="G141" s="33"/>
      <c r="H141" s="33">
        <f t="shared" si="35"/>
        <v>122.5</v>
      </c>
      <c r="I141" s="33">
        <f t="shared" si="25"/>
        <v>183.8</v>
      </c>
      <c r="J141" s="33">
        <f t="shared" si="26"/>
        <v>245</v>
      </c>
      <c r="K141" s="33">
        <f t="shared" si="27"/>
        <v>306.3</v>
      </c>
      <c r="L141" s="33">
        <f t="shared" si="28"/>
        <v>367.5</v>
      </c>
      <c r="M141" s="33">
        <f t="shared" si="29"/>
        <v>428.8</v>
      </c>
      <c r="N141" s="33">
        <f t="shared" si="30"/>
        <v>490</v>
      </c>
      <c r="O141" s="33">
        <f t="shared" si="31"/>
        <v>551.29999999999995</v>
      </c>
      <c r="P141" s="33">
        <f t="shared" si="32"/>
        <v>612.5</v>
      </c>
    </row>
    <row r="142" spans="1:16" hidden="1" x14ac:dyDescent="0.3">
      <c r="A142" s="40" t="e">
        <f>IF(Selbstdeklaration!$F$75=B142,F142*Selbstdeklaration!$F$76/10,0)</f>
        <v>#NUM!</v>
      </c>
      <c r="B142" s="32">
        <v>112500</v>
      </c>
      <c r="C142" s="33">
        <f t="shared" si="33"/>
        <v>400.01250000000101</v>
      </c>
      <c r="D142" s="51">
        <f t="shared" si="34"/>
        <v>3.5556666666666757E-3</v>
      </c>
      <c r="F142" s="33">
        <f t="shared" si="24"/>
        <v>119.98749999999899</v>
      </c>
      <c r="G142" s="33"/>
      <c r="H142" s="33">
        <f t="shared" si="35"/>
        <v>120</v>
      </c>
      <c r="I142" s="33">
        <f t="shared" si="25"/>
        <v>180</v>
      </c>
      <c r="J142" s="33">
        <f t="shared" si="26"/>
        <v>240</v>
      </c>
      <c r="K142" s="33">
        <f t="shared" si="27"/>
        <v>300</v>
      </c>
      <c r="L142" s="33">
        <f t="shared" si="28"/>
        <v>360</v>
      </c>
      <c r="M142" s="33">
        <f t="shared" si="29"/>
        <v>420</v>
      </c>
      <c r="N142" s="33">
        <f t="shared" si="30"/>
        <v>479.9</v>
      </c>
      <c r="O142" s="33">
        <f t="shared" si="31"/>
        <v>539.9</v>
      </c>
      <c r="P142" s="33">
        <f t="shared" si="32"/>
        <v>599.9</v>
      </c>
    </row>
    <row r="143" spans="1:16" hidden="1" x14ac:dyDescent="0.3">
      <c r="A143" s="40" t="e">
        <f>IF(Selbstdeklaration!$F$75=B143,F143*Selbstdeklaration!$F$76/10,0)</f>
        <v>#NUM!</v>
      </c>
      <c r="B143" s="32">
        <v>113000</v>
      </c>
      <c r="C143" s="33">
        <f t="shared" si="33"/>
        <v>402.5344592592603</v>
      </c>
      <c r="D143" s="51">
        <f t="shared" si="34"/>
        <v>3.562251851851861E-3</v>
      </c>
      <c r="F143" s="33">
        <f t="shared" si="24"/>
        <v>117.4655407407397</v>
      </c>
      <c r="G143" s="33"/>
      <c r="H143" s="33">
        <f t="shared" si="35"/>
        <v>117.5</v>
      </c>
      <c r="I143" s="33">
        <f t="shared" si="25"/>
        <v>176.2</v>
      </c>
      <c r="J143" s="33">
        <f t="shared" si="26"/>
        <v>234.9</v>
      </c>
      <c r="K143" s="33">
        <f t="shared" si="27"/>
        <v>293.7</v>
      </c>
      <c r="L143" s="33">
        <f t="shared" si="28"/>
        <v>352.4</v>
      </c>
      <c r="M143" s="33">
        <f t="shared" si="29"/>
        <v>411.1</v>
      </c>
      <c r="N143" s="33">
        <f t="shared" si="30"/>
        <v>469.9</v>
      </c>
      <c r="O143" s="33">
        <f t="shared" si="31"/>
        <v>528.6</v>
      </c>
      <c r="P143" s="33">
        <f t="shared" si="32"/>
        <v>587.29999999999995</v>
      </c>
    </row>
    <row r="144" spans="1:16" hidden="1" x14ac:dyDescent="0.3">
      <c r="A144" s="40" t="e">
        <f>IF(Selbstdeklaration!$F$75=B144,F144*Selbstdeklaration!$F$76/10,0)</f>
        <v>#NUM!</v>
      </c>
      <c r="B144" s="35">
        <v>113500</v>
      </c>
      <c r="C144" s="33">
        <f t="shared" si="33"/>
        <v>405.06300370370474</v>
      </c>
      <c r="D144" s="51">
        <f t="shared" si="34"/>
        <v>3.5688370370370462E-3</v>
      </c>
      <c r="F144" s="33">
        <f t="shared" si="24"/>
        <v>114.93699629629526</v>
      </c>
      <c r="G144" s="33"/>
      <c r="H144" s="33">
        <f t="shared" si="35"/>
        <v>114.9</v>
      </c>
      <c r="I144" s="33">
        <f t="shared" si="25"/>
        <v>172.4</v>
      </c>
      <c r="J144" s="33">
        <f t="shared" si="26"/>
        <v>229.9</v>
      </c>
      <c r="K144" s="33">
        <f t="shared" si="27"/>
        <v>287.3</v>
      </c>
      <c r="L144" s="33">
        <f t="shared" si="28"/>
        <v>344.8</v>
      </c>
      <c r="M144" s="33">
        <f t="shared" si="29"/>
        <v>402.3</v>
      </c>
      <c r="N144" s="33">
        <f t="shared" si="30"/>
        <v>459.7</v>
      </c>
      <c r="O144" s="33">
        <f t="shared" si="31"/>
        <v>517.20000000000005</v>
      </c>
      <c r="P144" s="33">
        <f t="shared" si="32"/>
        <v>574.70000000000005</v>
      </c>
    </row>
    <row r="145" spans="1:16" hidden="1" x14ac:dyDescent="0.3">
      <c r="A145" s="40" t="e">
        <f>IF(Selbstdeklaration!$F$75=B145,F145*Selbstdeklaration!$F$76/10,0)</f>
        <v>#NUM!</v>
      </c>
      <c r="B145" s="32">
        <v>114000</v>
      </c>
      <c r="C145" s="33">
        <f t="shared" si="33"/>
        <v>407.59813333333437</v>
      </c>
      <c r="D145" s="51">
        <f t="shared" si="34"/>
        <v>3.5754222222222315E-3</v>
      </c>
      <c r="F145" s="33">
        <f t="shared" si="24"/>
        <v>112.40186666666563</v>
      </c>
      <c r="G145" s="33"/>
      <c r="H145" s="33">
        <f t="shared" si="35"/>
        <v>112.4</v>
      </c>
      <c r="I145" s="33">
        <f t="shared" si="25"/>
        <v>168.6</v>
      </c>
      <c r="J145" s="33">
        <f t="shared" si="26"/>
        <v>224.8</v>
      </c>
      <c r="K145" s="33">
        <f t="shared" si="27"/>
        <v>281</v>
      </c>
      <c r="L145" s="33">
        <f t="shared" si="28"/>
        <v>337.2</v>
      </c>
      <c r="M145" s="33">
        <f t="shared" si="29"/>
        <v>393.4</v>
      </c>
      <c r="N145" s="33">
        <f t="shared" si="30"/>
        <v>449.6</v>
      </c>
      <c r="O145" s="33">
        <f t="shared" si="31"/>
        <v>505.8</v>
      </c>
      <c r="P145" s="33">
        <f t="shared" si="32"/>
        <v>562</v>
      </c>
    </row>
    <row r="146" spans="1:16" hidden="1" x14ac:dyDescent="0.3">
      <c r="A146" s="40" t="e">
        <f>IF(Selbstdeklaration!$F$75=B146,F146*Selbstdeklaration!$F$76/10,0)</f>
        <v>#NUM!</v>
      </c>
      <c r="B146" s="32">
        <v>114500</v>
      </c>
      <c r="C146" s="33">
        <f t="shared" si="33"/>
        <v>410.13984814814921</v>
      </c>
      <c r="D146" s="51">
        <f t="shared" si="34"/>
        <v>3.5820074074074167E-3</v>
      </c>
      <c r="F146" s="33">
        <f t="shared" si="24"/>
        <v>109.86015185185079</v>
      </c>
      <c r="G146" s="33"/>
      <c r="H146" s="33">
        <f t="shared" si="35"/>
        <v>109.9</v>
      </c>
      <c r="I146" s="33">
        <f t="shared" si="25"/>
        <v>164.8</v>
      </c>
      <c r="J146" s="33">
        <f t="shared" si="26"/>
        <v>219.7</v>
      </c>
      <c r="K146" s="33">
        <f t="shared" si="27"/>
        <v>274.7</v>
      </c>
      <c r="L146" s="33">
        <f t="shared" si="28"/>
        <v>329.6</v>
      </c>
      <c r="M146" s="33">
        <f t="shared" si="29"/>
        <v>384.5</v>
      </c>
      <c r="N146" s="33">
        <f t="shared" si="30"/>
        <v>439.4</v>
      </c>
      <c r="O146" s="33">
        <f t="shared" si="31"/>
        <v>494.4</v>
      </c>
      <c r="P146" s="33">
        <f t="shared" si="32"/>
        <v>549.29999999999995</v>
      </c>
    </row>
    <row r="147" spans="1:16" x14ac:dyDescent="0.3">
      <c r="A147" s="40" t="e">
        <f>IF(Selbstdeklaration!$F$75=B147,F147*Selbstdeklaration!$F$76/10,0)</f>
        <v>#NUM!</v>
      </c>
      <c r="B147" s="32">
        <v>115000</v>
      </c>
      <c r="C147" s="33">
        <f t="shared" si="33"/>
        <v>412.68814814814925</v>
      </c>
      <c r="D147" s="51">
        <f t="shared" si="34"/>
        <v>3.588592592592602E-3</v>
      </c>
      <c r="F147" s="33">
        <f t="shared" si="24"/>
        <v>107.31185185185075</v>
      </c>
      <c r="G147" s="33"/>
      <c r="H147" s="33">
        <f t="shared" si="35"/>
        <v>107.3</v>
      </c>
      <c r="I147" s="33">
        <f t="shared" si="25"/>
        <v>161</v>
      </c>
      <c r="J147" s="33">
        <f t="shared" si="26"/>
        <v>214.6</v>
      </c>
      <c r="K147" s="33">
        <f t="shared" si="27"/>
        <v>268.3</v>
      </c>
      <c r="L147" s="33">
        <f t="shared" si="28"/>
        <v>321.89999999999998</v>
      </c>
      <c r="M147" s="33">
        <f t="shared" si="29"/>
        <v>375.6</v>
      </c>
      <c r="N147" s="33">
        <f t="shared" si="30"/>
        <v>429.2</v>
      </c>
      <c r="O147" s="33">
        <f t="shared" si="31"/>
        <v>482.9</v>
      </c>
      <c r="P147" s="33">
        <f t="shared" si="32"/>
        <v>536.6</v>
      </c>
    </row>
    <row r="148" spans="1:16" hidden="1" x14ac:dyDescent="0.3">
      <c r="A148" s="40" t="e">
        <f>IF(Selbstdeklaration!$F$75=B148,F148*Selbstdeklaration!$F$76/10,0)</f>
        <v>#NUM!</v>
      </c>
      <c r="B148" s="35">
        <v>115500</v>
      </c>
      <c r="C148" s="33">
        <f t="shared" si="33"/>
        <v>415.24303333333444</v>
      </c>
      <c r="D148" s="51">
        <f t="shared" si="34"/>
        <v>3.5951777777777872E-3</v>
      </c>
      <c r="F148" s="33">
        <f t="shared" si="24"/>
        <v>104.75696666666556</v>
      </c>
      <c r="G148" s="33"/>
      <c r="H148" s="33">
        <f t="shared" si="35"/>
        <v>104.8</v>
      </c>
      <c r="I148" s="33">
        <f t="shared" si="25"/>
        <v>157.1</v>
      </c>
      <c r="J148" s="33">
        <f t="shared" si="26"/>
        <v>209.5</v>
      </c>
      <c r="K148" s="33">
        <f t="shared" si="27"/>
        <v>261.89999999999998</v>
      </c>
      <c r="L148" s="33">
        <f t="shared" si="28"/>
        <v>314.3</v>
      </c>
      <c r="M148" s="33">
        <f t="shared" si="29"/>
        <v>366.6</v>
      </c>
      <c r="N148" s="33">
        <f t="shared" si="30"/>
        <v>419</v>
      </c>
      <c r="O148" s="33">
        <f t="shared" si="31"/>
        <v>471.4</v>
      </c>
      <c r="P148" s="33">
        <f t="shared" si="32"/>
        <v>523.79999999999995</v>
      </c>
    </row>
    <row r="149" spans="1:16" hidden="1" x14ac:dyDescent="0.3">
      <c r="A149" s="40" t="e">
        <f>IF(Selbstdeklaration!$F$75=B149,F149*Selbstdeklaration!$F$76/10,0)</f>
        <v>#NUM!</v>
      </c>
      <c r="B149" s="32">
        <v>116000</v>
      </c>
      <c r="C149" s="33">
        <f t="shared" si="33"/>
        <v>417.80450370370482</v>
      </c>
      <c r="D149" s="51">
        <f t="shared" si="34"/>
        <v>3.6017629629629725E-3</v>
      </c>
      <c r="F149" s="33">
        <f t="shared" si="24"/>
        <v>102.19549629629518</v>
      </c>
      <c r="G149" s="33"/>
      <c r="H149" s="33">
        <f t="shared" si="35"/>
        <v>102.2</v>
      </c>
      <c r="I149" s="33">
        <f t="shared" si="25"/>
        <v>153.30000000000001</v>
      </c>
      <c r="J149" s="33">
        <f t="shared" si="26"/>
        <v>204.4</v>
      </c>
      <c r="K149" s="33">
        <f t="shared" si="27"/>
        <v>255.5</v>
      </c>
      <c r="L149" s="33">
        <f t="shared" si="28"/>
        <v>306.60000000000002</v>
      </c>
      <c r="M149" s="33">
        <f t="shared" si="29"/>
        <v>357.7</v>
      </c>
      <c r="N149" s="33">
        <f t="shared" si="30"/>
        <v>408.8</v>
      </c>
      <c r="O149" s="33">
        <f t="shared" si="31"/>
        <v>459.9</v>
      </c>
      <c r="P149" s="33">
        <f t="shared" si="32"/>
        <v>511</v>
      </c>
    </row>
    <row r="150" spans="1:16" hidden="1" x14ac:dyDescent="0.3">
      <c r="A150" s="40" t="e">
        <f>IF(Selbstdeklaration!$F$75=B150,F150*Selbstdeklaration!$F$76/10,0)</f>
        <v>#NUM!</v>
      </c>
      <c r="B150" s="32">
        <v>116500</v>
      </c>
      <c r="C150" s="33">
        <f t="shared" si="33"/>
        <v>420.37255925926036</v>
      </c>
      <c r="D150" s="51">
        <f t="shared" si="34"/>
        <v>3.6083481481481577E-3</v>
      </c>
      <c r="F150" s="33">
        <f t="shared" si="24"/>
        <v>99.627440740739644</v>
      </c>
      <c r="G150" s="33"/>
      <c r="H150" s="33">
        <f t="shared" si="35"/>
        <v>99.6</v>
      </c>
      <c r="I150" s="33">
        <f t="shared" si="25"/>
        <v>149.4</v>
      </c>
      <c r="J150" s="33">
        <f t="shared" si="26"/>
        <v>199.3</v>
      </c>
      <c r="K150" s="33">
        <f t="shared" si="27"/>
        <v>249.1</v>
      </c>
      <c r="L150" s="33">
        <f t="shared" si="28"/>
        <v>298.89999999999998</v>
      </c>
      <c r="M150" s="33">
        <f t="shared" si="29"/>
        <v>348.7</v>
      </c>
      <c r="N150" s="33">
        <f t="shared" si="30"/>
        <v>398.5</v>
      </c>
      <c r="O150" s="33">
        <f t="shared" si="31"/>
        <v>448.3</v>
      </c>
      <c r="P150" s="33">
        <f t="shared" si="32"/>
        <v>498.1</v>
      </c>
    </row>
    <row r="151" spans="1:16" hidden="1" x14ac:dyDescent="0.3">
      <c r="A151" s="40" t="e">
        <f>IF(Selbstdeklaration!$F$75=B151,F151*Selbstdeklaration!$F$76/10,0)</f>
        <v>#NUM!</v>
      </c>
      <c r="B151" s="32">
        <v>117000</v>
      </c>
      <c r="C151" s="33">
        <f t="shared" si="33"/>
        <v>422.94720000000115</v>
      </c>
      <c r="D151" s="51">
        <f t="shared" si="34"/>
        <v>3.614933333333343E-3</v>
      </c>
      <c r="F151" s="33">
        <f t="shared" si="24"/>
        <v>97.052799999998854</v>
      </c>
      <c r="G151" s="33"/>
      <c r="H151" s="33">
        <f t="shared" si="35"/>
        <v>97.1</v>
      </c>
      <c r="I151" s="33">
        <f t="shared" si="25"/>
        <v>145.6</v>
      </c>
      <c r="J151" s="33">
        <f t="shared" si="26"/>
        <v>194.1</v>
      </c>
      <c r="K151" s="33">
        <f t="shared" si="27"/>
        <v>242.6</v>
      </c>
      <c r="L151" s="33">
        <f t="shared" si="28"/>
        <v>291.2</v>
      </c>
      <c r="M151" s="33">
        <f t="shared" si="29"/>
        <v>339.7</v>
      </c>
      <c r="N151" s="33">
        <f t="shared" si="30"/>
        <v>388.2</v>
      </c>
      <c r="O151" s="33">
        <f t="shared" si="31"/>
        <v>436.7</v>
      </c>
      <c r="P151" s="33">
        <f t="shared" si="32"/>
        <v>485.3</v>
      </c>
    </row>
    <row r="152" spans="1:16" hidden="1" x14ac:dyDescent="0.3">
      <c r="A152" s="40" t="e">
        <f>IF(Selbstdeklaration!$F$75=B152,F152*Selbstdeklaration!$F$76/10,0)</f>
        <v>#NUM!</v>
      </c>
      <c r="B152" s="32">
        <v>117500</v>
      </c>
      <c r="C152" s="33">
        <f t="shared" si="33"/>
        <v>425.52842592592708</v>
      </c>
      <c r="D152" s="51">
        <f t="shared" si="34"/>
        <v>3.6215185185185282E-3</v>
      </c>
      <c r="F152" s="33">
        <f t="shared" si="24"/>
        <v>94.471574074072919</v>
      </c>
      <c r="G152" s="33"/>
      <c r="H152" s="33">
        <f t="shared" si="35"/>
        <v>94.5</v>
      </c>
      <c r="I152" s="33">
        <f t="shared" si="25"/>
        <v>141.69999999999999</v>
      </c>
      <c r="J152" s="33">
        <f t="shared" si="26"/>
        <v>188.9</v>
      </c>
      <c r="K152" s="33">
        <f t="shared" si="27"/>
        <v>236.2</v>
      </c>
      <c r="L152" s="33">
        <f t="shared" si="28"/>
        <v>283.39999999999998</v>
      </c>
      <c r="M152" s="33">
        <f t="shared" si="29"/>
        <v>330.7</v>
      </c>
      <c r="N152" s="33">
        <f t="shared" si="30"/>
        <v>377.9</v>
      </c>
      <c r="O152" s="33">
        <f t="shared" si="31"/>
        <v>425.1</v>
      </c>
      <c r="P152" s="33">
        <f t="shared" si="32"/>
        <v>472.4</v>
      </c>
    </row>
    <row r="153" spans="1:16" hidden="1" x14ac:dyDescent="0.3">
      <c r="A153" s="40" t="e">
        <f>IF(Selbstdeklaration!$F$75=B153,F153*Selbstdeklaration!$F$76/10,0)</f>
        <v>#NUM!</v>
      </c>
      <c r="B153" s="32">
        <v>118000</v>
      </c>
      <c r="C153" s="33">
        <f t="shared" si="33"/>
        <v>428.11623703703822</v>
      </c>
      <c r="D153" s="51">
        <f t="shared" si="34"/>
        <v>3.6281037037037135E-3</v>
      </c>
      <c r="F153" s="33">
        <f t="shared" si="24"/>
        <v>91.883762962961782</v>
      </c>
      <c r="G153" s="33"/>
      <c r="H153" s="33">
        <f t="shared" si="35"/>
        <v>91.9</v>
      </c>
      <c r="I153" s="33">
        <f t="shared" si="25"/>
        <v>137.80000000000001</v>
      </c>
      <c r="J153" s="33">
        <f t="shared" si="26"/>
        <v>183.8</v>
      </c>
      <c r="K153" s="33">
        <f t="shared" si="27"/>
        <v>229.7</v>
      </c>
      <c r="L153" s="33">
        <f t="shared" si="28"/>
        <v>275.7</v>
      </c>
      <c r="M153" s="33">
        <f t="shared" si="29"/>
        <v>321.60000000000002</v>
      </c>
      <c r="N153" s="33">
        <f t="shared" si="30"/>
        <v>367.5</v>
      </c>
      <c r="O153" s="33">
        <f t="shared" si="31"/>
        <v>413.5</v>
      </c>
      <c r="P153" s="33">
        <f t="shared" si="32"/>
        <v>459.4</v>
      </c>
    </row>
    <row r="154" spans="1:16" hidden="1" x14ac:dyDescent="0.3">
      <c r="A154" s="40" t="e">
        <f>IF(Selbstdeklaration!$F$75=B154,F154*Selbstdeklaration!$F$76/10,0)</f>
        <v>#NUM!</v>
      </c>
      <c r="B154" s="32">
        <v>118500</v>
      </c>
      <c r="C154" s="33">
        <f t="shared" si="33"/>
        <v>430.7106333333345</v>
      </c>
      <c r="D154" s="51">
        <f t="shared" si="34"/>
        <v>3.6346888888888988E-3</v>
      </c>
      <c r="F154" s="33">
        <f t="shared" si="24"/>
        <v>89.289366666665501</v>
      </c>
      <c r="G154" s="33"/>
      <c r="H154" s="33">
        <f t="shared" si="35"/>
        <v>89.3</v>
      </c>
      <c r="I154" s="33">
        <f t="shared" si="25"/>
        <v>133.9</v>
      </c>
      <c r="J154" s="33">
        <f t="shared" si="26"/>
        <v>178.6</v>
      </c>
      <c r="K154" s="33">
        <f t="shared" si="27"/>
        <v>223.2</v>
      </c>
      <c r="L154" s="33">
        <f t="shared" si="28"/>
        <v>267.89999999999998</v>
      </c>
      <c r="M154" s="33">
        <f t="shared" si="29"/>
        <v>312.5</v>
      </c>
      <c r="N154" s="33">
        <f t="shared" si="30"/>
        <v>357.2</v>
      </c>
      <c r="O154" s="33">
        <f t="shared" si="31"/>
        <v>401.8</v>
      </c>
      <c r="P154" s="33">
        <f t="shared" si="32"/>
        <v>446.4</v>
      </c>
    </row>
    <row r="155" spans="1:16" hidden="1" x14ac:dyDescent="0.3">
      <c r="A155" s="40" t="e">
        <f>IF(Selbstdeklaration!$F$75=B155,F155*Selbstdeklaration!$F$76/10,0)</f>
        <v>#NUM!</v>
      </c>
      <c r="B155" s="32">
        <v>119000</v>
      </c>
      <c r="C155" s="33">
        <f t="shared" si="33"/>
        <v>433.31161481481598</v>
      </c>
      <c r="D155" s="51">
        <f t="shared" si="34"/>
        <v>3.641274074074084E-3</v>
      </c>
      <c r="F155" s="33">
        <f t="shared" si="24"/>
        <v>86.688385185184018</v>
      </c>
      <c r="G155" s="33"/>
      <c r="H155" s="33">
        <f t="shared" si="35"/>
        <v>86.7</v>
      </c>
      <c r="I155" s="33">
        <f t="shared" si="25"/>
        <v>130</v>
      </c>
      <c r="J155" s="33">
        <f t="shared" si="26"/>
        <v>173.4</v>
      </c>
      <c r="K155" s="33">
        <f t="shared" si="27"/>
        <v>216.7</v>
      </c>
      <c r="L155" s="33">
        <f t="shared" si="28"/>
        <v>260.10000000000002</v>
      </c>
      <c r="M155" s="33">
        <f t="shared" si="29"/>
        <v>303.39999999999998</v>
      </c>
      <c r="N155" s="33">
        <f t="shared" si="30"/>
        <v>346.8</v>
      </c>
      <c r="O155" s="33">
        <f t="shared" si="31"/>
        <v>390.1</v>
      </c>
      <c r="P155" s="33">
        <f t="shared" si="32"/>
        <v>433.4</v>
      </c>
    </row>
    <row r="156" spans="1:16" hidden="1" x14ac:dyDescent="0.3">
      <c r="A156" s="40" t="e">
        <f>IF(Selbstdeklaration!$F$75=B156,F156*Selbstdeklaration!$F$76/10,0)</f>
        <v>#NUM!</v>
      </c>
      <c r="B156" s="35">
        <v>119500</v>
      </c>
      <c r="C156" s="33">
        <f t="shared" si="33"/>
        <v>435.91918148148267</v>
      </c>
      <c r="D156" s="51">
        <f t="shared" si="34"/>
        <v>3.6478592592592693E-3</v>
      </c>
      <c r="F156" s="33">
        <f t="shared" si="24"/>
        <v>84.080818518517333</v>
      </c>
      <c r="G156" s="33"/>
      <c r="H156" s="33">
        <f t="shared" si="35"/>
        <v>84.1</v>
      </c>
      <c r="I156" s="33">
        <f t="shared" si="25"/>
        <v>126.1</v>
      </c>
      <c r="J156" s="33">
        <f t="shared" si="26"/>
        <v>168.2</v>
      </c>
      <c r="K156" s="33">
        <f t="shared" si="27"/>
        <v>210.2</v>
      </c>
      <c r="L156" s="33">
        <f t="shared" si="28"/>
        <v>252.2</v>
      </c>
      <c r="M156" s="33">
        <f t="shared" si="29"/>
        <v>294.3</v>
      </c>
      <c r="N156" s="33">
        <f t="shared" si="30"/>
        <v>336.3</v>
      </c>
      <c r="O156" s="33">
        <f t="shared" si="31"/>
        <v>378.4</v>
      </c>
      <c r="P156" s="33">
        <f t="shared" si="32"/>
        <v>420.4</v>
      </c>
    </row>
    <row r="157" spans="1:16" x14ac:dyDescent="0.3">
      <c r="A157" s="40" t="e">
        <f>IF(Selbstdeklaration!$F$75=B157,F157*Selbstdeklaration!$F$76/10,0)</f>
        <v>#NUM!</v>
      </c>
      <c r="B157" s="32">
        <v>120000</v>
      </c>
      <c r="C157" s="33">
        <f t="shared" si="33"/>
        <v>438.53333333333455</v>
      </c>
      <c r="D157" s="51">
        <f t="shared" si="34"/>
        <v>3.6544444444444545E-3</v>
      </c>
      <c r="F157" s="33">
        <f t="shared" si="24"/>
        <v>81.466666666665446</v>
      </c>
      <c r="G157" s="33"/>
      <c r="H157" s="33">
        <f t="shared" si="35"/>
        <v>81.5</v>
      </c>
      <c r="I157" s="33">
        <f t="shared" si="25"/>
        <v>122.2</v>
      </c>
      <c r="J157" s="33">
        <f t="shared" si="26"/>
        <v>162.9</v>
      </c>
      <c r="K157" s="33">
        <f t="shared" si="27"/>
        <v>203.7</v>
      </c>
      <c r="L157" s="33">
        <f t="shared" si="28"/>
        <v>244.4</v>
      </c>
      <c r="M157" s="33">
        <f t="shared" si="29"/>
        <v>285.10000000000002</v>
      </c>
      <c r="N157" s="33">
        <f t="shared" si="30"/>
        <v>325.89999999999998</v>
      </c>
      <c r="O157" s="33">
        <f t="shared" si="31"/>
        <v>366.6</v>
      </c>
      <c r="P157" s="33">
        <f t="shared" si="32"/>
        <v>407.3</v>
      </c>
    </row>
    <row r="158" spans="1:16" hidden="1" x14ac:dyDescent="0.3">
      <c r="A158" s="40" t="e">
        <f>IF(Selbstdeklaration!$F$75=B158,F158*Selbstdeklaration!$F$76/10,0)</f>
        <v>#NUM!</v>
      </c>
      <c r="B158" s="32">
        <v>120500</v>
      </c>
      <c r="C158" s="33">
        <f t="shared" si="33"/>
        <v>441.15407037037158</v>
      </c>
      <c r="D158" s="51">
        <f t="shared" si="34"/>
        <v>3.6610296296296398E-3</v>
      </c>
      <c r="F158" s="33">
        <f t="shared" si="24"/>
        <v>78.845929629628415</v>
      </c>
      <c r="G158" s="33"/>
      <c r="H158" s="33">
        <f t="shared" si="35"/>
        <v>78.8</v>
      </c>
      <c r="I158" s="33">
        <f t="shared" si="25"/>
        <v>118.3</v>
      </c>
      <c r="J158" s="33">
        <f t="shared" si="26"/>
        <v>157.69999999999999</v>
      </c>
      <c r="K158" s="33">
        <f t="shared" si="27"/>
        <v>197.1</v>
      </c>
      <c r="L158" s="33">
        <f t="shared" si="28"/>
        <v>236.5</v>
      </c>
      <c r="M158" s="33">
        <f t="shared" si="29"/>
        <v>276</v>
      </c>
      <c r="N158" s="33">
        <f t="shared" si="30"/>
        <v>315.39999999999998</v>
      </c>
      <c r="O158" s="33">
        <f t="shared" si="31"/>
        <v>354.8</v>
      </c>
      <c r="P158" s="33">
        <f t="shared" si="32"/>
        <v>394.2</v>
      </c>
    </row>
    <row r="159" spans="1:16" hidden="1" x14ac:dyDescent="0.3">
      <c r="A159" s="40" t="e">
        <f>IF(Selbstdeklaration!$F$75=B159,F159*Selbstdeklaration!$F$76/10,0)</f>
        <v>#NUM!</v>
      </c>
      <c r="B159" s="32">
        <v>121000</v>
      </c>
      <c r="C159" s="33">
        <f t="shared" si="33"/>
        <v>443.78139259259382</v>
      </c>
      <c r="D159" s="51">
        <f t="shared" si="34"/>
        <v>3.667614814814825E-3</v>
      </c>
      <c r="F159" s="33">
        <f t="shared" si="24"/>
        <v>76.218607407406182</v>
      </c>
      <c r="G159" s="33"/>
      <c r="H159" s="33">
        <f t="shared" si="35"/>
        <v>76.2</v>
      </c>
      <c r="I159" s="33">
        <f t="shared" si="25"/>
        <v>114.3</v>
      </c>
      <c r="J159" s="33">
        <f t="shared" si="26"/>
        <v>152.4</v>
      </c>
      <c r="K159" s="33">
        <f t="shared" si="27"/>
        <v>190.5</v>
      </c>
      <c r="L159" s="33">
        <f t="shared" si="28"/>
        <v>228.7</v>
      </c>
      <c r="M159" s="33">
        <f t="shared" si="29"/>
        <v>266.8</v>
      </c>
      <c r="N159" s="33">
        <f t="shared" si="30"/>
        <v>304.89999999999998</v>
      </c>
      <c r="O159" s="33">
        <f t="shared" si="31"/>
        <v>343</v>
      </c>
      <c r="P159" s="33">
        <f t="shared" si="32"/>
        <v>381.1</v>
      </c>
    </row>
    <row r="160" spans="1:16" hidden="1" x14ac:dyDescent="0.3">
      <c r="A160" s="40" t="e">
        <f>IF(Selbstdeklaration!$F$75=B160,F160*Selbstdeklaration!$F$76/10,0)</f>
        <v>#NUM!</v>
      </c>
      <c r="B160" s="35">
        <v>121500</v>
      </c>
      <c r="C160" s="33">
        <f t="shared" si="33"/>
        <v>446.41530000000125</v>
      </c>
      <c r="D160" s="51">
        <f t="shared" si="34"/>
        <v>3.6742000000000103E-3</v>
      </c>
      <c r="F160" s="33">
        <f t="shared" si="24"/>
        <v>73.584699999998747</v>
      </c>
      <c r="G160" s="33"/>
      <c r="H160" s="33">
        <f t="shared" si="35"/>
        <v>73.599999999999994</v>
      </c>
      <c r="I160" s="33">
        <f t="shared" si="25"/>
        <v>110.4</v>
      </c>
      <c r="J160" s="33">
        <f t="shared" si="26"/>
        <v>147.19999999999999</v>
      </c>
      <c r="K160" s="33">
        <f t="shared" si="27"/>
        <v>184</v>
      </c>
      <c r="L160" s="33">
        <f t="shared" si="28"/>
        <v>220.8</v>
      </c>
      <c r="M160" s="33">
        <f t="shared" si="29"/>
        <v>257.5</v>
      </c>
      <c r="N160" s="33">
        <f t="shared" si="30"/>
        <v>294.3</v>
      </c>
      <c r="O160" s="33">
        <f t="shared" si="31"/>
        <v>331.1</v>
      </c>
      <c r="P160" s="33">
        <f t="shared" si="32"/>
        <v>367.9</v>
      </c>
    </row>
    <row r="161" spans="1:16" hidden="1" x14ac:dyDescent="0.3">
      <c r="A161" s="40" t="e">
        <f>IF(Selbstdeklaration!$F$75=B161,F161*Selbstdeklaration!$F$76/10,0)</f>
        <v>#NUM!</v>
      </c>
      <c r="B161" s="32">
        <v>122000</v>
      </c>
      <c r="C161" s="33">
        <f t="shared" si="33"/>
        <v>449.05579259259383</v>
      </c>
      <c r="D161" s="51">
        <f t="shared" si="34"/>
        <v>3.6807851851851955E-3</v>
      </c>
      <c r="F161" s="33">
        <f t="shared" si="24"/>
        <v>70.944207407406168</v>
      </c>
      <c r="G161" s="33"/>
      <c r="H161" s="33">
        <f t="shared" si="35"/>
        <v>70.900000000000006</v>
      </c>
      <c r="I161" s="33">
        <f t="shared" si="25"/>
        <v>106.4</v>
      </c>
      <c r="J161" s="33">
        <f t="shared" si="26"/>
        <v>141.9</v>
      </c>
      <c r="K161" s="33">
        <f t="shared" si="27"/>
        <v>177.4</v>
      </c>
      <c r="L161" s="33">
        <f t="shared" si="28"/>
        <v>212.8</v>
      </c>
      <c r="M161" s="33">
        <f t="shared" si="29"/>
        <v>248.3</v>
      </c>
      <c r="N161" s="33">
        <f t="shared" si="30"/>
        <v>283.8</v>
      </c>
      <c r="O161" s="33">
        <f t="shared" si="31"/>
        <v>319.2</v>
      </c>
      <c r="P161" s="33">
        <f t="shared" si="32"/>
        <v>354.7</v>
      </c>
    </row>
    <row r="162" spans="1:16" hidden="1" x14ac:dyDescent="0.3">
      <c r="A162" s="40" t="e">
        <f>IF(Selbstdeklaration!$F$75=B162,F162*Selbstdeklaration!$F$76/10,0)</f>
        <v>#NUM!</v>
      </c>
      <c r="B162" s="32">
        <v>122500</v>
      </c>
      <c r="C162" s="33">
        <f t="shared" si="33"/>
        <v>451.70287037037167</v>
      </c>
      <c r="D162" s="51">
        <f t="shared" si="34"/>
        <v>3.6873703703703808E-3</v>
      </c>
      <c r="F162" s="33">
        <f t="shared" si="24"/>
        <v>68.29712962962833</v>
      </c>
      <c r="G162" s="33"/>
      <c r="H162" s="33">
        <f t="shared" si="35"/>
        <v>68.3</v>
      </c>
      <c r="I162" s="33">
        <f t="shared" si="25"/>
        <v>102.4</v>
      </c>
      <c r="J162" s="33">
        <f t="shared" si="26"/>
        <v>136.6</v>
      </c>
      <c r="K162" s="33">
        <f t="shared" si="27"/>
        <v>170.7</v>
      </c>
      <c r="L162" s="33">
        <f t="shared" si="28"/>
        <v>204.9</v>
      </c>
      <c r="M162" s="33">
        <f t="shared" si="29"/>
        <v>239</v>
      </c>
      <c r="N162" s="33">
        <f t="shared" si="30"/>
        <v>273.2</v>
      </c>
      <c r="O162" s="33">
        <f t="shared" si="31"/>
        <v>307.3</v>
      </c>
      <c r="P162" s="33">
        <f t="shared" si="32"/>
        <v>341.5</v>
      </c>
    </row>
    <row r="163" spans="1:16" hidden="1" x14ac:dyDescent="0.3">
      <c r="A163" s="40" t="e">
        <f>IF(Selbstdeklaration!$F$75=B163,F163*Selbstdeklaration!$F$76/10,0)</f>
        <v>#NUM!</v>
      </c>
      <c r="B163" s="32">
        <v>123000</v>
      </c>
      <c r="C163" s="33">
        <f t="shared" si="33"/>
        <v>454.3565333333346</v>
      </c>
      <c r="D163" s="51">
        <f t="shared" si="34"/>
        <v>3.693955555555566E-3</v>
      </c>
      <c r="F163" s="33">
        <f t="shared" si="24"/>
        <v>65.643466666665404</v>
      </c>
      <c r="G163" s="33"/>
      <c r="H163" s="33">
        <f t="shared" si="35"/>
        <v>65.599999999999994</v>
      </c>
      <c r="I163" s="33">
        <f t="shared" si="25"/>
        <v>98.5</v>
      </c>
      <c r="J163" s="33">
        <f t="shared" si="26"/>
        <v>131.30000000000001</v>
      </c>
      <c r="K163" s="33">
        <f t="shared" si="27"/>
        <v>164.1</v>
      </c>
      <c r="L163" s="33">
        <f t="shared" si="28"/>
        <v>196.9</v>
      </c>
      <c r="M163" s="33">
        <f t="shared" si="29"/>
        <v>229.8</v>
      </c>
      <c r="N163" s="33">
        <f t="shared" si="30"/>
        <v>262.60000000000002</v>
      </c>
      <c r="O163" s="33">
        <f t="shared" si="31"/>
        <v>295.39999999999998</v>
      </c>
      <c r="P163" s="33">
        <f t="shared" si="32"/>
        <v>328.2</v>
      </c>
    </row>
    <row r="164" spans="1:16" hidden="1" x14ac:dyDescent="0.3">
      <c r="A164" s="40" t="e">
        <f>IF(Selbstdeklaration!$F$75=B164,F164*Selbstdeklaration!$F$76/10,0)</f>
        <v>#NUM!</v>
      </c>
      <c r="B164" s="32">
        <v>123500</v>
      </c>
      <c r="C164" s="33">
        <f t="shared" si="33"/>
        <v>457.01678148148278</v>
      </c>
      <c r="D164" s="51">
        <f t="shared" si="34"/>
        <v>3.7005407407407513E-3</v>
      </c>
      <c r="F164" s="33">
        <f t="shared" si="24"/>
        <v>62.983218518517219</v>
      </c>
      <c r="G164" s="33"/>
      <c r="H164" s="33">
        <f t="shared" si="35"/>
        <v>63</v>
      </c>
      <c r="I164" s="33">
        <f t="shared" si="25"/>
        <v>94.5</v>
      </c>
      <c r="J164" s="33">
        <f t="shared" si="26"/>
        <v>126</v>
      </c>
      <c r="K164" s="33">
        <f t="shared" si="27"/>
        <v>157.5</v>
      </c>
      <c r="L164" s="33">
        <f t="shared" si="28"/>
        <v>188.9</v>
      </c>
      <c r="M164" s="33">
        <f t="shared" si="29"/>
        <v>220.4</v>
      </c>
      <c r="N164" s="33">
        <f t="shared" si="30"/>
        <v>251.9</v>
      </c>
      <c r="O164" s="33">
        <f t="shared" si="31"/>
        <v>283.39999999999998</v>
      </c>
      <c r="P164" s="33">
        <f t="shared" si="32"/>
        <v>314.89999999999998</v>
      </c>
    </row>
    <row r="165" spans="1:16" hidden="1" x14ac:dyDescent="0.3">
      <c r="A165" s="40" t="e">
        <f>IF(Selbstdeklaration!$F$75=B165,F165*Selbstdeklaration!$F$76/10,0)</f>
        <v>#NUM!</v>
      </c>
      <c r="B165" s="32">
        <v>124000</v>
      </c>
      <c r="C165" s="33">
        <f t="shared" si="33"/>
        <v>459.68361481481611</v>
      </c>
      <c r="D165" s="51">
        <f t="shared" si="34"/>
        <v>3.7071259259259365E-3</v>
      </c>
      <c r="F165" s="33">
        <f t="shared" si="24"/>
        <v>60.31638518518389</v>
      </c>
      <c r="G165" s="33"/>
      <c r="H165" s="33">
        <f t="shared" si="35"/>
        <v>60.3</v>
      </c>
      <c r="I165" s="33">
        <f t="shared" si="25"/>
        <v>90.5</v>
      </c>
      <c r="J165" s="33">
        <f t="shared" si="26"/>
        <v>120.6</v>
      </c>
      <c r="K165" s="33">
        <f t="shared" si="27"/>
        <v>150.80000000000001</v>
      </c>
      <c r="L165" s="33">
        <f t="shared" si="28"/>
        <v>180.9</v>
      </c>
      <c r="M165" s="33">
        <f t="shared" si="29"/>
        <v>211.1</v>
      </c>
      <c r="N165" s="33">
        <f t="shared" si="30"/>
        <v>241.3</v>
      </c>
      <c r="O165" s="33">
        <f t="shared" si="31"/>
        <v>271.39999999999998</v>
      </c>
      <c r="P165" s="33">
        <f t="shared" si="32"/>
        <v>301.60000000000002</v>
      </c>
    </row>
    <row r="166" spans="1:16" hidden="1" x14ac:dyDescent="0.3">
      <c r="A166" s="40" t="e">
        <f>IF(Selbstdeklaration!$F$75=B166,F166*Selbstdeklaration!$F$76/10,0)</f>
        <v>#NUM!</v>
      </c>
      <c r="B166" s="32">
        <v>124500</v>
      </c>
      <c r="C166" s="33">
        <f t="shared" si="33"/>
        <v>462.35703333333464</v>
      </c>
      <c r="D166" s="51">
        <f t="shared" si="34"/>
        <v>3.7137111111111218E-3</v>
      </c>
      <c r="F166" s="33">
        <f t="shared" si="24"/>
        <v>57.642966666665359</v>
      </c>
      <c r="G166" s="33"/>
      <c r="H166" s="33">
        <f t="shared" si="35"/>
        <v>57.6</v>
      </c>
      <c r="I166" s="33">
        <f t="shared" si="25"/>
        <v>86.5</v>
      </c>
      <c r="J166" s="33">
        <f t="shared" si="26"/>
        <v>115.3</v>
      </c>
      <c r="K166" s="33">
        <f t="shared" si="27"/>
        <v>144.1</v>
      </c>
      <c r="L166" s="33">
        <f t="shared" si="28"/>
        <v>172.9</v>
      </c>
      <c r="M166" s="33">
        <f t="shared" si="29"/>
        <v>201.8</v>
      </c>
      <c r="N166" s="33">
        <f t="shared" si="30"/>
        <v>230.6</v>
      </c>
      <c r="O166" s="33">
        <f t="shared" si="31"/>
        <v>259.39999999999998</v>
      </c>
      <c r="P166" s="33">
        <f t="shared" si="32"/>
        <v>288.2</v>
      </c>
    </row>
    <row r="167" spans="1:16" x14ac:dyDescent="0.3">
      <c r="A167" s="40" t="e">
        <f>IF(Selbstdeklaration!$F$75=B167,F167*Selbstdeklaration!$F$76/10,0)</f>
        <v>#NUM!</v>
      </c>
      <c r="B167" s="32">
        <v>125000</v>
      </c>
      <c r="C167" s="33">
        <f t="shared" si="33"/>
        <v>465.03703703703837</v>
      </c>
      <c r="D167" s="51">
        <f t="shared" si="34"/>
        <v>3.720296296296307E-3</v>
      </c>
      <c r="F167" s="33">
        <f t="shared" si="24"/>
        <v>54.962962962961626</v>
      </c>
      <c r="G167" s="33"/>
      <c r="H167" s="33">
        <v>0</v>
      </c>
      <c r="I167" s="33">
        <f t="shared" si="25"/>
        <v>82.4</v>
      </c>
      <c r="J167" s="33">
        <f t="shared" si="26"/>
        <v>109.9</v>
      </c>
      <c r="K167" s="33">
        <f t="shared" si="27"/>
        <v>137.4</v>
      </c>
      <c r="L167" s="33">
        <f t="shared" si="28"/>
        <v>164.9</v>
      </c>
      <c r="M167" s="33">
        <f t="shared" si="29"/>
        <v>192.4</v>
      </c>
      <c r="N167" s="33">
        <f t="shared" si="30"/>
        <v>219.9</v>
      </c>
      <c r="O167" s="33">
        <f t="shared" si="31"/>
        <v>247.3</v>
      </c>
      <c r="P167" s="33">
        <f t="shared" si="32"/>
        <v>274.8</v>
      </c>
    </row>
    <row r="168" spans="1:16" hidden="1" x14ac:dyDescent="0.3">
      <c r="A168" s="40" t="e">
        <f>IF(Selbstdeklaration!$F$75=B168,F168*Selbstdeklaration!$F$76/10,0)</f>
        <v>#NUM!</v>
      </c>
      <c r="B168" s="35">
        <v>125500</v>
      </c>
      <c r="C168" s="33">
        <f t="shared" si="33"/>
        <v>467.72362592592731</v>
      </c>
      <c r="D168" s="51">
        <f t="shared" si="34"/>
        <v>3.7268814814814923E-3</v>
      </c>
      <c r="F168" s="33">
        <f t="shared" si="24"/>
        <v>52.276374074072692</v>
      </c>
      <c r="G168" s="33"/>
      <c r="H168" s="33">
        <f t="shared" si="35"/>
        <v>52.3</v>
      </c>
      <c r="I168" s="33">
        <f t="shared" si="25"/>
        <v>78.400000000000006</v>
      </c>
      <c r="J168" s="33">
        <f t="shared" si="26"/>
        <v>104.6</v>
      </c>
      <c r="K168" s="33">
        <f t="shared" si="27"/>
        <v>130.69999999999999</v>
      </c>
      <c r="L168" s="33">
        <f t="shared" si="28"/>
        <v>156.80000000000001</v>
      </c>
      <c r="M168" s="33">
        <f t="shared" si="29"/>
        <v>183</v>
      </c>
      <c r="N168" s="33">
        <f t="shared" si="30"/>
        <v>209.1</v>
      </c>
      <c r="O168" s="33">
        <f t="shared" si="31"/>
        <v>235.2</v>
      </c>
      <c r="P168" s="33">
        <f t="shared" si="32"/>
        <v>261.39999999999998</v>
      </c>
    </row>
    <row r="169" spans="1:16" hidden="1" x14ac:dyDescent="0.3">
      <c r="A169" s="40" t="e">
        <f>IF(Selbstdeklaration!$F$75=B169,F169*Selbstdeklaration!$F$76/10,0)</f>
        <v>#NUM!</v>
      </c>
      <c r="B169" s="32">
        <v>126000</v>
      </c>
      <c r="C169" s="33">
        <f t="shared" si="33"/>
        <v>470.41680000000139</v>
      </c>
      <c r="D169" s="51">
        <f t="shared" si="34"/>
        <v>3.7334666666666775E-3</v>
      </c>
      <c r="F169" s="33">
        <f t="shared" si="24"/>
        <v>49.583199999998612</v>
      </c>
      <c r="G169" s="33"/>
      <c r="H169" s="33">
        <f t="shared" si="35"/>
        <v>49.6</v>
      </c>
      <c r="I169" s="33">
        <f t="shared" si="25"/>
        <v>74.400000000000006</v>
      </c>
      <c r="J169" s="33">
        <f t="shared" si="26"/>
        <v>99.2</v>
      </c>
      <c r="K169" s="33">
        <f t="shared" si="27"/>
        <v>124</v>
      </c>
      <c r="L169" s="33">
        <f t="shared" si="28"/>
        <v>148.69999999999999</v>
      </c>
      <c r="M169" s="33">
        <f t="shared" si="29"/>
        <v>173.5</v>
      </c>
      <c r="N169" s="33">
        <f t="shared" si="30"/>
        <v>198.3</v>
      </c>
      <c r="O169" s="33">
        <f t="shared" si="31"/>
        <v>223.1</v>
      </c>
      <c r="P169" s="33">
        <f t="shared" si="32"/>
        <v>247.9</v>
      </c>
    </row>
    <row r="170" spans="1:16" hidden="1" x14ac:dyDescent="0.3">
      <c r="A170" s="40" t="e">
        <f>IF(Selbstdeklaration!$F$75=B170,F170*Selbstdeklaration!$F$76/10,0)</f>
        <v>#NUM!</v>
      </c>
      <c r="B170" s="32">
        <v>126500</v>
      </c>
      <c r="C170" s="33">
        <f t="shared" si="33"/>
        <v>473.11655925926067</v>
      </c>
      <c r="D170" s="51">
        <f t="shared" si="34"/>
        <v>3.7400518518518628E-3</v>
      </c>
      <c r="F170" s="33">
        <f t="shared" si="24"/>
        <v>46.883440740739331</v>
      </c>
      <c r="G170" s="33"/>
      <c r="H170" s="33">
        <f t="shared" si="35"/>
        <v>46.9</v>
      </c>
      <c r="I170" s="33">
        <f t="shared" si="25"/>
        <v>70.3</v>
      </c>
      <c r="J170" s="33">
        <f t="shared" si="26"/>
        <v>93.8</v>
      </c>
      <c r="K170" s="33">
        <f t="shared" si="27"/>
        <v>117.2</v>
      </c>
      <c r="L170" s="33">
        <f t="shared" si="28"/>
        <v>140.69999999999999</v>
      </c>
      <c r="M170" s="33">
        <f t="shared" si="29"/>
        <v>164.1</v>
      </c>
      <c r="N170" s="33">
        <f t="shared" si="30"/>
        <v>187.5</v>
      </c>
      <c r="O170" s="33">
        <f t="shared" si="31"/>
        <v>211</v>
      </c>
      <c r="P170" s="33">
        <f t="shared" si="32"/>
        <v>234.4</v>
      </c>
    </row>
    <row r="171" spans="1:16" hidden="1" x14ac:dyDescent="0.3">
      <c r="A171" s="40" t="e">
        <f>IF(Selbstdeklaration!$F$75=B171,F171*Selbstdeklaration!$F$76/10,0)</f>
        <v>#NUM!</v>
      </c>
      <c r="B171" s="32">
        <v>127000</v>
      </c>
      <c r="C171" s="33">
        <f t="shared" si="33"/>
        <v>475.82290370370509</v>
      </c>
      <c r="D171" s="51">
        <f t="shared" si="34"/>
        <v>3.7466370370370481E-3</v>
      </c>
      <c r="F171" s="33">
        <f t="shared" si="24"/>
        <v>44.177096296294906</v>
      </c>
      <c r="G171" s="33"/>
      <c r="H171" s="33">
        <f t="shared" si="35"/>
        <v>44.2</v>
      </c>
      <c r="I171" s="33">
        <f t="shared" si="25"/>
        <v>66.3</v>
      </c>
      <c r="J171" s="33">
        <f t="shared" si="26"/>
        <v>88.4</v>
      </c>
      <c r="K171" s="33">
        <f t="shared" si="27"/>
        <v>110.4</v>
      </c>
      <c r="L171" s="33">
        <f t="shared" si="28"/>
        <v>132.5</v>
      </c>
      <c r="M171" s="33">
        <f t="shared" si="29"/>
        <v>154.6</v>
      </c>
      <c r="N171" s="33">
        <f t="shared" si="30"/>
        <v>176.7</v>
      </c>
      <c r="O171" s="33">
        <f t="shared" si="31"/>
        <v>198.8</v>
      </c>
      <c r="P171" s="33">
        <f t="shared" si="32"/>
        <v>220.9</v>
      </c>
    </row>
    <row r="172" spans="1:16" hidden="1" x14ac:dyDescent="0.3">
      <c r="A172" s="40" t="e">
        <f>IF(Selbstdeklaration!$F$75=B172,F172*Selbstdeklaration!$F$76/10,0)</f>
        <v>#NUM!</v>
      </c>
      <c r="B172" s="35">
        <v>127500</v>
      </c>
      <c r="C172" s="33">
        <f t="shared" si="33"/>
        <v>478.53583333333472</v>
      </c>
      <c r="D172" s="51">
        <f t="shared" si="34"/>
        <v>3.7532222222222333E-3</v>
      </c>
      <c r="F172" s="33">
        <f t="shared" si="24"/>
        <v>41.464166666665278</v>
      </c>
      <c r="G172" s="33"/>
      <c r="H172" s="33">
        <f t="shared" si="35"/>
        <v>41.5</v>
      </c>
      <c r="I172" s="33">
        <f t="shared" si="25"/>
        <v>62.2</v>
      </c>
      <c r="J172" s="33">
        <f t="shared" si="26"/>
        <v>82.9</v>
      </c>
      <c r="K172" s="33">
        <f t="shared" si="27"/>
        <v>103.7</v>
      </c>
      <c r="L172" s="33">
        <f t="shared" si="28"/>
        <v>124.4</v>
      </c>
      <c r="M172" s="33">
        <f t="shared" si="29"/>
        <v>145.1</v>
      </c>
      <c r="N172" s="33">
        <f t="shared" si="30"/>
        <v>165.9</v>
      </c>
      <c r="O172" s="33">
        <f t="shared" si="31"/>
        <v>186.6</v>
      </c>
      <c r="P172" s="33">
        <f t="shared" si="32"/>
        <v>207.3</v>
      </c>
    </row>
    <row r="173" spans="1:16" hidden="1" x14ac:dyDescent="0.3">
      <c r="A173" s="40" t="e">
        <f>IF(Selbstdeklaration!$F$75=B173,F173*Selbstdeklaration!$F$76/10,0)</f>
        <v>#NUM!</v>
      </c>
      <c r="B173" s="32">
        <v>128000</v>
      </c>
      <c r="C173" s="33">
        <f t="shared" si="33"/>
        <v>481.25534814814955</v>
      </c>
      <c r="D173" s="51">
        <f t="shared" si="34"/>
        <v>3.7598074074074186E-3</v>
      </c>
      <c r="F173" s="33">
        <f t="shared" si="24"/>
        <v>38.744651851850449</v>
      </c>
      <c r="G173" s="33"/>
      <c r="H173" s="33">
        <f t="shared" si="35"/>
        <v>38.700000000000003</v>
      </c>
      <c r="I173" s="33">
        <f t="shared" si="25"/>
        <v>58.1</v>
      </c>
      <c r="J173" s="33">
        <f t="shared" si="26"/>
        <v>77.5</v>
      </c>
      <c r="K173" s="33">
        <f t="shared" si="27"/>
        <v>96.9</v>
      </c>
      <c r="L173" s="33">
        <f t="shared" si="28"/>
        <v>116.2</v>
      </c>
      <c r="M173" s="33">
        <f t="shared" si="29"/>
        <v>135.6</v>
      </c>
      <c r="N173" s="33">
        <f t="shared" si="30"/>
        <v>155</v>
      </c>
      <c r="O173" s="33">
        <f t="shared" si="31"/>
        <v>174.4</v>
      </c>
      <c r="P173" s="33">
        <f t="shared" si="32"/>
        <v>193.7</v>
      </c>
    </row>
    <row r="174" spans="1:16" hidden="1" x14ac:dyDescent="0.3">
      <c r="A174" s="40" t="e">
        <f>IF(Selbstdeklaration!$F$75=B174,F174*Selbstdeklaration!$F$76/10,0)</f>
        <v>#NUM!</v>
      </c>
      <c r="B174" s="32">
        <v>128500</v>
      </c>
      <c r="C174" s="33">
        <f t="shared" si="33"/>
        <v>483.98144814814958</v>
      </c>
      <c r="D174" s="51">
        <f t="shared" si="34"/>
        <v>3.7663925925926038E-3</v>
      </c>
      <c r="F174" s="33">
        <f t="shared" si="24"/>
        <v>36.018551851850418</v>
      </c>
      <c r="G174" s="33"/>
      <c r="H174" s="33">
        <f t="shared" si="35"/>
        <v>36</v>
      </c>
      <c r="I174" s="33">
        <f t="shared" si="25"/>
        <v>54</v>
      </c>
      <c r="J174" s="33">
        <f t="shared" si="26"/>
        <v>72</v>
      </c>
      <c r="K174" s="33">
        <f t="shared" si="27"/>
        <v>90</v>
      </c>
      <c r="L174" s="33">
        <f t="shared" si="28"/>
        <v>108.1</v>
      </c>
      <c r="M174" s="33">
        <f t="shared" si="29"/>
        <v>126.1</v>
      </c>
      <c r="N174" s="33">
        <f t="shared" si="30"/>
        <v>144.1</v>
      </c>
      <c r="O174" s="33">
        <f t="shared" si="31"/>
        <v>162.1</v>
      </c>
      <c r="P174" s="33">
        <f t="shared" si="32"/>
        <v>180.1</v>
      </c>
    </row>
    <row r="175" spans="1:16" hidden="1" x14ac:dyDescent="0.3">
      <c r="A175" s="40" t="e">
        <f>IF(Selbstdeklaration!$F$75=B175,F175*Selbstdeklaration!$F$76/10,0)</f>
        <v>#NUM!</v>
      </c>
      <c r="B175" s="32">
        <v>129000</v>
      </c>
      <c r="C175" s="33">
        <f t="shared" si="33"/>
        <v>486.71413333333481</v>
      </c>
      <c r="D175" s="51">
        <f t="shared" si="34"/>
        <v>3.7729777777777891E-3</v>
      </c>
      <c r="F175" s="33">
        <f t="shared" si="24"/>
        <v>33.285866666665186</v>
      </c>
      <c r="G175" s="33"/>
      <c r="H175" s="33">
        <f t="shared" si="35"/>
        <v>33.299999999999997</v>
      </c>
      <c r="I175" s="33">
        <f t="shared" si="25"/>
        <v>49.9</v>
      </c>
      <c r="J175" s="33">
        <f t="shared" si="26"/>
        <v>66.599999999999994</v>
      </c>
      <c r="K175" s="33">
        <f t="shared" si="27"/>
        <v>83.2</v>
      </c>
      <c r="L175" s="33">
        <f t="shared" si="28"/>
        <v>99.9</v>
      </c>
      <c r="M175" s="33">
        <f t="shared" si="29"/>
        <v>116.5</v>
      </c>
      <c r="N175" s="33">
        <f t="shared" si="30"/>
        <v>133.1</v>
      </c>
      <c r="O175" s="33">
        <f t="shared" si="31"/>
        <v>149.80000000000001</v>
      </c>
      <c r="P175" s="33">
        <f t="shared" si="32"/>
        <v>166.4</v>
      </c>
    </row>
    <row r="176" spans="1:16" hidden="1" x14ac:dyDescent="0.3">
      <c r="A176" s="40" t="e">
        <f>IF(Selbstdeklaration!$F$75=B176,F176*Selbstdeklaration!$F$76/10,0)</f>
        <v>#NUM!</v>
      </c>
      <c r="B176" s="32">
        <v>129500</v>
      </c>
      <c r="C176" s="33">
        <f t="shared" si="33"/>
        <v>489.45340370370519</v>
      </c>
      <c r="D176" s="51">
        <f t="shared" si="34"/>
        <v>3.7795629629629743E-3</v>
      </c>
      <c r="F176" s="33">
        <f t="shared" si="24"/>
        <v>30.546596296294808</v>
      </c>
      <c r="G176" s="33"/>
      <c r="H176" s="33">
        <f t="shared" si="35"/>
        <v>30.5</v>
      </c>
      <c r="I176" s="33">
        <f t="shared" si="25"/>
        <v>45.8</v>
      </c>
      <c r="J176" s="33">
        <f t="shared" si="26"/>
        <v>61.1</v>
      </c>
      <c r="K176" s="33">
        <f t="shared" si="27"/>
        <v>76.400000000000006</v>
      </c>
      <c r="L176" s="33">
        <f t="shared" si="28"/>
        <v>91.6</v>
      </c>
      <c r="M176" s="33">
        <f t="shared" si="29"/>
        <v>106.9</v>
      </c>
      <c r="N176" s="33">
        <f t="shared" si="30"/>
        <v>122.2</v>
      </c>
      <c r="O176" s="33">
        <f t="shared" si="31"/>
        <v>137.5</v>
      </c>
      <c r="P176" s="33">
        <f t="shared" si="32"/>
        <v>152.69999999999999</v>
      </c>
    </row>
    <row r="177" spans="1:16" x14ac:dyDescent="0.3">
      <c r="A177" s="40" t="e">
        <f>IF(Selbstdeklaration!$F$75=B177,F177*Selbstdeklaration!$F$76/10,0)</f>
        <v>#NUM!</v>
      </c>
      <c r="B177" s="32">
        <v>130000</v>
      </c>
      <c r="C177" s="33">
        <f t="shared" si="33"/>
        <v>492.19925925926077</v>
      </c>
      <c r="D177" s="51">
        <f t="shared" si="34"/>
        <v>3.7861481481481596E-3</v>
      </c>
      <c r="F177" s="33">
        <f t="shared" si="24"/>
        <v>27.800740740739229</v>
      </c>
      <c r="G177" s="33"/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f t="shared" si="30"/>
        <v>111.2</v>
      </c>
      <c r="O177" s="33">
        <f t="shared" si="31"/>
        <v>125.1</v>
      </c>
      <c r="P177" s="33">
        <f t="shared" si="32"/>
        <v>139</v>
      </c>
    </row>
    <row r="178" spans="1:16" hidden="1" x14ac:dyDescent="0.3">
      <c r="A178" s="40" t="e">
        <f>IF(Selbstdeklaration!$F$75=B178,F178*Selbstdeklaration!$F$76/10,0)</f>
        <v>#NUM!</v>
      </c>
      <c r="B178" s="32">
        <v>130500</v>
      </c>
      <c r="C178" s="33">
        <f t="shared" si="33"/>
        <v>494.95170000000149</v>
      </c>
      <c r="D178" s="51">
        <f t="shared" si="34"/>
        <v>3.7927333333333448E-3</v>
      </c>
      <c r="F178" s="33">
        <f t="shared" si="24"/>
        <v>25.048299999998505</v>
      </c>
      <c r="G178" s="33"/>
      <c r="H178" s="33">
        <f t="shared" si="35"/>
        <v>25</v>
      </c>
      <c r="I178" s="33">
        <f t="shared" si="25"/>
        <v>37.6</v>
      </c>
      <c r="J178" s="33">
        <f t="shared" si="26"/>
        <v>50.1</v>
      </c>
      <c r="K178" s="33">
        <f t="shared" si="27"/>
        <v>62.6</v>
      </c>
      <c r="L178" s="33">
        <f t="shared" si="28"/>
        <v>75.099999999999994</v>
      </c>
      <c r="M178" s="33">
        <f t="shared" si="29"/>
        <v>87.7</v>
      </c>
      <c r="N178" s="33">
        <f t="shared" si="30"/>
        <v>100.2</v>
      </c>
      <c r="O178" s="33">
        <f t="shared" si="31"/>
        <v>112.7</v>
      </c>
      <c r="P178" s="33">
        <f t="shared" si="32"/>
        <v>125.2</v>
      </c>
    </row>
    <row r="179" spans="1:16" hidden="1" x14ac:dyDescent="0.3">
      <c r="A179" s="40" t="e">
        <f>IF(Selbstdeklaration!$F$75=B179,F179*Selbstdeklaration!$F$76/10,0)</f>
        <v>#NUM!</v>
      </c>
      <c r="B179" s="32">
        <v>131000</v>
      </c>
      <c r="C179" s="33">
        <f t="shared" si="33"/>
        <v>497.71072592592742</v>
      </c>
      <c r="D179" s="51">
        <f t="shared" si="34"/>
        <v>3.7993185185185301E-3</v>
      </c>
      <c r="F179" s="33">
        <f t="shared" si="24"/>
        <v>22.28927407407258</v>
      </c>
      <c r="G179" s="33"/>
      <c r="H179" s="33">
        <f t="shared" si="35"/>
        <v>22.3</v>
      </c>
      <c r="I179" s="33">
        <f t="shared" si="25"/>
        <v>33.4</v>
      </c>
      <c r="J179" s="33">
        <f t="shared" si="26"/>
        <v>44.6</v>
      </c>
      <c r="K179" s="33">
        <f t="shared" si="27"/>
        <v>55.7</v>
      </c>
      <c r="L179" s="33">
        <f t="shared" si="28"/>
        <v>66.900000000000006</v>
      </c>
      <c r="M179" s="33">
        <f t="shared" si="29"/>
        <v>78</v>
      </c>
      <c r="N179" s="33">
        <f t="shared" si="30"/>
        <v>89.2</v>
      </c>
      <c r="O179" s="33">
        <f t="shared" si="31"/>
        <v>100.3</v>
      </c>
      <c r="P179" s="33">
        <f t="shared" si="32"/>
        <v>111.4</v>
      </c>
    </row>
    <row r="180" spans="1:16" hidden="1" x14ac:dyDescent="0.3">
      <c r="A180" s="40" t="e">
        <f>IF(Selbstdeklaration!$F$75=B180,F180*Selbstdeklaration!$F$76/10,0)</f>
        <v>#NUM!</v>
      </c>
      <c r="B180" s="32">
        <v>131500</v>
      </c>
      <c r="C180" s="33">
        <f t="shared" si="33"/>
        <v>500.47633703703855</v>
      </c>
      <c r="D180" s="51">
        <f t="shared" si="34"/>
        <v>3.8059037037037153E-3</v>
      </c>
      <c r="F180" s="33">
        <f t="shared" si="24"/>
        <v>19.523662962961453</v>
      </c>
      <c r="G180" s="33"/>
      <c r="H180" s="33">
        <f t="shared" si="35"/>
        <v>19.5</v>
      </c>
      <c r="I180" s="33">
        <f t="shared" si="25"/>
        <v>29.3</v>
      </c>
      <c r="J180" s="33">
        <f t="shared" si="26"/>
        <v>39</v>
      </c>
      <c r="K180" s="33">
        <f t="shared" si="27"/>
        <v>48.8</v>
      </c>
      <c r="L180" s="33">
        <f t="shared" si="28"/>
        <v>58.6</v>
      </c>
      <c r="M180" s="33">
        <f t="shared" si="29"/>
        <v>68.3</v>
      </c>
      <c r="N180" s="33">
        <f t="shared" si="30"/>
        <v>78.099999999999994</v>
      </c>
      <c r="O180" s="33">
        <f t="shared" si="31"/>
        <v>87.9</v>
      </c>
      <c r="P180" s="33">
        <f t="shared" si="32"/>
        <v>97.6</v>
      </c>
    </row>
    <row r="181" spans="1:16" hidden="1" x14ac:dyDescent="0.3">
      <c r="A181" s="40" t="e">
        <f>IF(Selbstdeklaration!$F$75=B181,F181*Selbstdeklaration!$F$76/10,0)</f>
        <v>#NUM!</v>
      </c>
      <c r="B181" s="32">
        <v>132000</v>
      </c>
      <c r="C181" s="33">
        <f t="shared" si="33"/>
        <v>503.24853333333488</v>
      </c>
      <c r="D181" s="51">
        <f t="shared" si="34"/>
        <v>3.8124888888889006E-3</v>
      </c>
      <c r="F181" s="33">
        <f t="shared" si="24"/>
        <v>16.751466666665124</v>
      </c>
      <c r="G181" s="33"/>
      <c r="H181" s="33">
        <f t="shared" si="35"/>
        <v>16.8</v>
      </c>
      <c r="I181" s="33">
        <f t="shared" si="25"/>
        <v>25.1</v>
      </c>
      <c r="J181" s="33">
        <f t="shared" si="26"/>
        <v>33.5</v>
      </c>
      <c r="K181" s="33">
        <f t="shared" si="27"/>
        <v>41.9</v>
      </c>
      <c r="L181" s="33">
        <f t="shared" si="28"/>
        <v>50.3</v>
      </c>
      <c r="M181" s="33">
        <f t="shared" si="29"/>
        <v>58.6</v>
      </c>
      <c r="N181" s="33">
        <f t="shared" si="30"/>
        <v>67</v>
      </c>
      <c r="O181" s="33">
        <f t="shared" si="31"/>
        <v>75.400000000000006</v>
      </c>
      <c r="P181" s="33">
        <f t="shared" si="32"/>
        <v>83.8</v>
      </c>
    </row>
    <row r="182" spans="1:16" hidden="1" x14ac:dyDescent="0.3">
      <c r="A182" s="40" t="e">
        <f>IF(Selbstdeklaration!$F$75=B182,F182*Selbstdeklaration!$F$76/10,0)</f>
        <v>#NUM!</v>
      </c>
      <c r="B182" s="32">
        <v>132500</v>
      </c>
      <c r="C182" s="33">
        <f t="shared" si="33"/>
        <v>506.02731481481635</v>
      </c>
      <c r="D182" s="51">
        <f t="shared" si="34"/>
        <v>3.8190740740740858E-3</v>
      </c>
      <c r="F182" s="33">
        <f t="shared" si="24"/>
        <v>13.97268518518365</v>
      </c>
      <c r="G182" s="33"/>
      <c r="H182" s="33">
        <f t="shared" si="35"/>
        <v>14</v>
      </c>
      <c r="I182" s="33">
        <f t="shared" si="25"/>
        <v>21</v>
      </c>
      <c r="J182" s="33">
        <f t="shared" si="26"/>
        <v>27.9</v>
      </c>
      <c r="K182" s="33">
        <f t="shared" si="27"/>
        <v>34.9</v>
      </c>
      <c r="L182" s="33">
        <f t="shared" si="28"/>
        <v>41.9</v>
      </c>
      <c r="M182" s="33">
        <f t="shared" si="29"/>
        <v>48.9</v>
      </c>
      <c r="N182" s="33">
        <f t="shared" si="30"/>
        <v>55.9</v>
      </c>
      <c r="O182" s="33">
        <f t="shared" si="31"/>
        <v>62.9</v>
      </c>
      <c r="P182" s="33">
        <f t="shared" si="32"/>
        <v>69.900000000000006</v>
      </c>
    </row>
    <row r="183" spans="1:16" hidden="1" x14ac:dyDescent="0.3">
      <c r="A183" s="40" t="e">
        <f>IF(Selbstdeklaration!$F$75=B183,F183*Selbstdeklaration!$F$76/10,0)</f>
        <v>#NUM!</v>
      </c>
      <c r="B183" s="32">
        <v>133000</v>
      </c>
      <c r="C183" s="33">
        <f t="shared" si="33"/>
        <v>508.81268148148308</v>
      </c>
      <c r="D183" s="51">
        <f t="shared" si="34"/>
        <v>3.8256592592592711E-3</v>
      </c>
      <c r="F183" s="33">
        <f t="shared" si="24"/>
        <v>11.187318518516918</v>
      </c>
      <c r="G183" s="33"/>
      <c r="H183" s="33">
        <f t="shared" si="35"/>
        <v>11.2</v>
      </c>
      <c r="I183" s="33">
        <f t="shared" si="25"/>
        <v>16.8</v>
      </c>
      <c r="J183" s="33">
        <f t="shared" si="26"/>
        <v>22.4</v>
      </c>
      <c r="K183" s="33">
        <f t="shared" si="27"/>
        <v>28</v>
      </c>
      <c r="L183" s="33">
        <f t="shared" si="28"/>
        <v>33.6</v>
      </c>
      <c r="M183" s="33">
        <f t="shared" si="29"/>
        <v>39.200000000000003</v>
      </c>
      <c r="N183" s="33">
        <f t="shared" si="30"/>
        <v>44.7</v>
      </c>
      <c r="O183" s="33">
        <f t="shared" si="31"/>
        <v>50.3</v>
      </c>
      <c r="P183" s="33">
        <f t="shared" si="32"/>
        <v>55.9</v>
      </c>
    </row>
    <row r="184" spans="1:16" hidden="1" x14ac:dyDescent="0.3">
      <c r="A184" s="40" t="e">
        <f>IF(Selbstdeklaration!$F$75=B184,F184*Selbstdeklaration!$F$76/10,0)</f>
        <v>#NUM!</v>
      </c>
      <c r="B184" s="32">
        <v>133500</v>
      </c>
      <c r="C184" s="33">
        <f t="shared" si="33"/>
        <v>511.6046333333349</v>
      </c>
      <c r="D184" s="51">
        <f t="shared" si="34"/>
        <v>3.8322444444444563E-3</v>
      </c>
      <c r="F184" s="33">
        <v>0</v>
      </c>
      <c r="G184" s="33"/>
      <c r="H184" s="33">
        <f t="shared" si="35"/>
        <v>8.4</v>
      </c>
      <c r="I184" s="33">
        <f t="shared" si="25"/>
        <v>12.6</v>
      </c>
      <c r="J184" s="33">
        <f t="shared" si="26"/>
        <v>16.8</v>
      </c>
      <c r="K184" s="33">
        <f t="shared" si="27"/>
        <v>21</v>
      </c>
      <c r="L184" s="33">
        <f t="shared" si="28"/>
        <v>25.2</v>
      </c>
      <c r="M184" s="33">
        <f t="shared" si="29"/>
        <v>29.4</v>
      </c>
      <c r="N184" s="33">
        <f t="shared" si="30"/>
        <v>33.6</v>
      </c>
      <c r="O184" s="33">
        <f t="shared" si="31"/>
        <v>37.799999999999997</v>
      </c>
      <c r="P184" s="33">
        <f t="shared" si="32"/>
        <v>42</v>
      </c>
    </row>
    <row r="185" spans="1:16" hidden="1" x14ac:dyDescent="0.3">
      <c r="A185" s="40" t="e">
        <f>IF(Selbstdeklaration!$F$75=B185,F185*Selbstdeklaration!$F$76/10,0)</f>
        <v>#NUM!</v>
      </c>
      <c r="B185" s="32">
        <v>134000</v>
      </c>
      <c r="C185" s="33">
        <f t="shared" si="33"/>
        <v>514.40317037037198</v>
      </c>
      <c r="D185" s="51">
        <f t="shared" si="34"/>
        <v>3.8388296296296416E-3</v>
      </c>
      <c r="F185" s="33">
        <v>0</v>
      </c>
      <c r="G185" s="33"/>
      <c r="H185" s="33">
        <f t="shared" si="35"/>
        <v>5.6</v>
      </c>
      <c r="I185" s="33">
        <f t="shared" si="25"/>
        <v>8.4</v>
      </c>
      <c r="J185" s="33">
        <f t="shared" si="26"/>
        <v>11.2</v>
      </c>
      <c r="K185" s="33">
        <f t="shared" si="27"/>
        <v>14</v>
      </c>
      <c r="L185" s="33">
        <f t="shared" si="28"/>
        <v>16.8</v>
      </c>
      <c r="M185" s="33">
        <f t="shared" si="29"/>
        <v>19.600000000000001</v>
      </c>
      <c r="N185" s="33">
        <f t="shared" si="30"/>
        <v>22.4</v>
      </c>
      <c r="O185" s="33">
        <f t="shared" si="31"/>
        <v>25.2</v>
      </c>
      <c r="P185" s="33">
        <f t="shared" si="32"/>
        <v>28</v>
      </c>
    </row>
    <row r="186" spans="1:16" hidden="1" x14ac:dyDescent="0.3">
      <c r="A186" s="40" t="e">
        <f>IF(Selbstdeklaration!$F$75=B186,F186*Selbstdeklaration!$F$76/10,0)</f>
        <v>#NUM!</v>
      </c>
      <c r="B186" s="32">
        <v>134500</v>
      </c>
      <c r="C186" s="33">
        <f t="shared" si="33"/>
        <v>517.20829259259426</v>
      </c>
      <c r="D186" s="51">
        <f t="shared" si="34"/>
        <v>3.8454148148148268E-3</v>
      </c>
      <c r="F186" s="33">
        <v>0</v>
      </c>
      <c r="G186" s="33"/>
      <c r="H186" s="33">
        <f t="shared" si="35"/>
        <v>2.8</v>
      </c>
      <c r="I186" s="33">
        <f t="shared" si="25"/>
        <v>4.2</v>
      </c>
      <c r="J186" s="33">
        <f t="shared" si="26"/>
        <v>5.6</v>
      </c>
      <c r="K186" s="33">
        <f t="shared" si="27"/>
        <v>7</v>
      </c>
      <c r="L186" s="33">
        <f t="shared" si="28"/>
        <v>8.4</v>
      </c>
      <c r="M186" s="33">
        <f t="shared" si="29"/>
        <v>9.8000000000000007</v>
      </c>
      <c r="N186" s="33">
        <f t="shared" si="30"/>
        <v>11.2</v>
      </c>
      <c r="O186" s="33">
        <f t="shared" si="31"/>
        <v>12.6</v>
      </c>
      <c r="P186" s="33">
        <f t="shared" si="32"/>
        <v>14</v>
      </c>
    </row>
    <row r="187" spans="1:16" x14ac:dyDescent="0.3">
      <c r="A187" s="40" t="e">
        <f>IF(Selbstdeklaration!$F$75=B187,F187*Selbstdeklaration!$F$76/10,0)</f>
        <v>#NUM!</v>
      </c>
      <c r="B187" s="32">
        <v>135000</v>
      </c>
      <c r="C187" s="33">
        <f t="shared" si="33"/>
        <v>520.02</v>
      </c>
      <c r="D187" s="51">
        <v>3.852E-3</v>
      </c>
      <c r="F187" s="33">
        <v>0</v>
      </c>
      <c r="G187" s="33"/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</row>
    <row r="188" spans="1:16" x14ac:dyDescent="0.3">
      <c r="B188" s="32"/>
    </row>
    <row r="189" spans="1:16" x14ac:dyDescent="0.3">
      <c r="B189" s="32"/>
    </row>
    <row r="190" spans="1:16" x14ac:dyDescent="0.3">
      <c r="A190" s="41" t="e">
        <f>SUM(A8:A187)</f>
        <v>#NUM!</v>
      </c>
      <c r="B190" s="32"/>
    </row>
    <row r="191" spans="1:16" x14ac:dyDescent="0.3">
      <c r="B191" s="32"/>
    </row>
  </sheetData>
  <sheetProtection algorithmName="SHA-512" hashValue="wqTE9d7TMU23BmvtzVW1rdIfgEpIFJ0/p4njcRYd03lDnUP/bB9TD4Qv4K+3JBaP00opM27T70kku4t2jzSrCA==" saltValue="7XQ8f7gpYZFh7Y7/jeRwzg==" spinCount="100000" sheet="1" objects="1" scenarios="1"/>
  <printOptions gridLines="1"/>
  <pageMargins left="0.19685039370078741" right="0.39370078740157483" top="0.11811023622047245" bottom="0.59055118110236227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Auswahlfelder</vt:lpstr>
      <vt:lpstr>Tabelle_Beiträge_Gutscheine</vt:lpstr>
      <vt:lpstr>Selbstdeklaration</vt:lpstr>
      <vt:lpstr>Übersicht_Gutscheine</vt:lpstr>
      <vt:lpstr>Selbstdeklaration!Druckbereich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Glutz Solange</dc:creator>
  <cp:lastModifiedBy>Glutz Solange</cp:lastModifiedBy>
  <cp:lastPrinted>2019-10-29T15:23:19Z</cp:lastPrinted>
  <dcterms:created xsi:type="dcterms:W3CDTF">2015-05-12T07:08:36Z</dcterms:created>
  <dcterms:modified xsi:type="dcterms:W3CDTF">2021-01-15T10:28:37Z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